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6850" windowHeight="4630" firstSheet="6" activeTab="8"/>
  </bookViews>
  <sheets>
    <sheet name="Info" sheetId="9" r:id="rId1"/>
    <sheet name="1. Konsult teknisk säkerh..." sheetId="1" r:id="rId2"/>
    <sheet name="2.Konsult teknisk säkerh... (1)" sheetId="4" r:id="rId3"/>
    <sheet name="3.Konsult teknisk säkerh... (2)" sheetId="5" r:id="rId4"/>
    <sheet name="4.Konsult teknisk säkerh... (3)" sheetId="6" r:id="rId5"/>
    <sheet name="5.Konsult teknisk säkerh... (4)" sheetId="7" r:id="rId6"/>
    <sheet name="6.Konsult teknisk säkerh... (5)" sheetId="8" r:id="rId7"/>
    <sheet name="7. Brandkonsult" sheetId="2" r:id="rId8"/>
    <sheet name="8.Säkerhetskonsult" sheetId="3" r:id="rId9"/>
  </sheets>
  <calcPr calcId="162913"/>
</workbook>
</file>

<file path=xl/calcChain.xml><?xml version="1.0" encoding="utf-8"?>
<calcChain xmlns="http://schemas.openxmlformats.org/spreadsheetml/2006/main">
  <c r="I22" i="8" l="1"/>
  <c r="I19" i="8"/>
  <c r="I23" i="8" s="1"/>
  <c r="I24" i="8" s="1"/>
  <c r="I26" i="8" s="1"/>
  <c r="I27" i="8" s="1"/>
  <c r="G19" i="8"/>
  <c r="G23" i="8" s="1"/>
  <c r="G24" i="8" s="1"/>
  <c r="G26" i="8" s="1"/>
  <c r="E19" i="8"/>
  <c r="D19" i="8"/>
  <c r="I13" i="8"/>
  <c r="G13" i="8"/>
  <c r="I11" i="8"/>
  <c r="G11" i="8"/>
  <c r="H8" i="8"/>
  <c r="F8" i="8"/>
  <c r="G22" i="8" s="1"/>
  <c r="H6" i="8"/>
  <c r="F6" i="8"/>
  <c r="I22" i="7"/>
  <c r="I19" i="7"/>
  <c r="I23" i="7" s="1"/>
  <c r="I24" i="7" s="1"/>
  <c r="I26" i="7" s="1"/>
  <c r="G19" i="7"/>
  <c r="G23" i="7" s="1"/>
  <c r="G24" i="7" s="1"/>
  <c r="G26" i="7" s="1"/>
  <c r="E19" i="7"/>
  <c r="D19" i="7"/>
  <c r="I13" i="7"/>
  <c r="G13" i="7"/>
  <c r="I11" i="7"/>
  <c r="G11" i="7"/>
  <c r="H8" i="7"/>
  <c r="F8" i="7"/>
  <c r="G22" i="7" s="1"/>
  <c r="H6" i="7"/>
  <c r="F6" i="7"/>
  <c r="G23" i="6"/>
  <c r="G20" i="6"/>
  <c r="G24" i="6" s="1"/>
  <c r="G25" i="6" s="1"/>
  <c r="G27" i="6" s="1"/>
  <c r="E20" i="6"/>
  <c r="D20" i="6"/>
  <c r="G13" i="6"/>
  <c r="G11" i="6"/>
  <c r="F8" i="6"/>
  <c r="F6" i="6"/>
  <c r="I19" i="5"/>
  <c r="I23" i="5" s="1"/>
  <c r="I24" i="5" s="1"/>
  <c r="I26" i="5" s="1"/>
  <c r="G19" i="5"/>
  <c r="G23" i="5" s="1"/>
  <c r="G24" i="5" s="1"/>
  <c r="G26" i="5" s="1"/>
  <c r="E19" i="5"/>
  <c r="D19" i="5"/>
  <c r="I13" i="5"/>
  <c r="G13" i="5"/>
  <c r="I11" i="5"/>
  <c r="G11" i="5"/>
  <c r="H8" i="5"/>
  <c r="I22" i="5" s="1"/>
  <c r="F8" i="5"/>
  <c r="G22" i="5" s="1"/>
  <c r="H6" i="5"/>
  <c r="F6" i="5"/>
  <c r="H19" i="4"/>
  <c r="I22" i="4" s="1"/>
  <c r="F19" i="4"/>
  <c r="G22" i="4" s="1"/>
  <c r="H17" i="4"/>
  <c r="F17" i="4"/>
  <c r="I14" i="4"/>
  <c r="I23" i="4" s="1"/>
  <c r="I24" i="4" s="1"/>
  <c r="I26" i="4" s="1"/>
  <c r="G14" i="4"/>
  <c r="G23" i="4" s="1"/>
  <c r="G24" i="4" s="1"/>
  <c r="G26" i="4" s="1"/>
  <c r="E14" i="4"/>
  <c r="D14" i="4"/>
  <c r="I8" i="4"/>
  <c r="G8" i="4"/>
  <c r="I6" i="4"/>
  <c r="G6" i="4"/>
  <c r="I21" i="3"/>
  <c r="I25" i="3" s="1"/>
  <c r="I26" i="3" s="1"/>
  <c r="I28" i="3" s="1"/>
  <c r="G21" i="3"/>
  <c r="G25" i="3" s="1"/>
  <c r="G26" i="3" s="1"/>
  <c r="G28" i="3" s="1"/>
  <c r="E21" i="3"/>
  <c r="D21" i="3"/>
  <c r="I13" i="3"/>
  <c r="G13" i="3"/>
  <c r="I11" i="3"/>
  <c r="G11" i="3"/>
  <c r="H8" i="3"/>
  <c r="I24" i="3" s="1"/>
  <c r="F8" i="3"/>
  <c r="G24" i="3" s="1"/>
  <c r="H6" i="3"/>
  <c r="F6" i="3"/>
  <c r="I23" i="2"/>
  <c r="I27" i="2" s="1"/>
  <c r="I28" i="2" s="1"/>
  <c r="I30" i="2" s="1"/>
  <c r="G23" i="2"/>
  <c r="G27" i="2" s="1"/>
  <c r="G28" i="2" s="1"/>
  <c r="G30" i="2" s="1"/>
  <c r="E23" i="2"/>
  <c r="D23" i="2"/>
  <c r="I13" i="2"/>
  <c r="G13" i="2"/>
  <c r="I11" i="2"/>
  <c r="G11" i="2"/>
  <c r="H8" i="2"/>
  <c r="I26" i="2" s="1"/>
  <c r="F8" i="2"/>
  <c r="G26" i="2" s="1"/>
  <c r="H6" i="2"/>
  <c r="F6" i="2"/>
  <c r="H18" i="1"/>
  <c r="I21" i="1" s="1"/>
  <c r="F18" i="1"/>
  <c r="G21" i="1" s="1"/>
  <c r="H16" i="1"/>
  <c r="F16" i="1"/>
  <c r="I13" i="1"/>
  <c r="I22" i="1" s="1"/>
  <c r="I23" i="1" s="1"/>
  <c r="I25" i="1" s="1"/>
  <c r="G13" i="1"/>
  <c r="G22" i="1" s="1"/>
  <c r="G23" i="1" s="1"/>
  <c r="G25" i="1" s="1"/>
  <c r="E13" i="1"/>
  <c r="D13" i="1"/>
  <c r="I8" i="1"/>
  <c r="G8" i="1"/>
  <c r="I6" i="1"/>
  <c r="G6" i="1"/>
  <c r="G26" i="1" l="1"/>
  <c r="G27" i="1"/>
  <c r="G31" i="2"/>
  <c r="G32" i="2"/>
  <c r="G29" i="3"/>
  <c r="G30" i="3"/>
  <c r="G27" i="4"/>
  <c r="G28" i="4"/>
  <c r="G27" i="5"/>
  <c r="G28" i="5"/>
  <c r="G27" i="7"/>
  <c r="G28" i="7" s="1"/>
  <c r="I26" i="1"/>
  <c r="I27" i="1" s="1"/>
  <c r="I31" i="2"/>
  <c r="I32" i="2" s="1"/>
  <c r="I29" i="3"/>
  <c r="I30" i="3"/>
  <c r="I27" i="4"/>
  <c r="I28" i="4"/>
  <c r="I27" i="5"/>
  <c r="I28" i="5"/>
  <c r="G29" i="6"/>
  <c r="G27" i="8"/>
  <c r="G28" i="8" s="1"/>
  <c r="I28" i="8"/>
  <c r="I27" i="7"/>
  <c r="I28" i="7" s="1"/>
  <c r="G28" i="6"/>
</calcChain>
</file>

<file path=xl/sharedStrings.xml><?xml version="1.0" encoding="utf-8"?>
<sst xmlns="http://schemas.openxmlformats.org/spreadsheetml/2006/main" count="592" uniqueCount="180">
  <si>
    <t>Upphandling</t>
  </si>
  <si>
    <t>10511-2: Säkerhetsteknik konsulter-2  2020</t>
  </si>
  <si>
    <t>Namn på del</t>
  </si>
  <si>
    <t>Konsult teknisk säkerhet Mekaniska och elektromagnetiska låsenheter</t>
  </si>
  <si>
    <t>Utvärderingsmodell</t>
  </si>
  <si>
    <t>Uppräkningstal %</t>
  </si>
  <si>
    <t>SKL Kommentus Inköpscentral AB - 1</t>
  </si>
  <si>
    <t>SKL Kommentus Inköpscentral AB - 2</t>
  </si>
  <si>
    <t>Referens</t>
  </si>
  <si>
    <t>Utvärderingskriterier (p.)</t>
  </si>
  <si>
    <t>Detaljer</t>
  </si>
  <si>
    <t>Vikt</t>
  </si>
  <si>
    <t>Maxpoäng</t>
  </si>
  <si>
    <t>Svar</t>
  </si>
  <si>
    <t>Svarspoäng</t>
  </si>
  <si>
    <t>Kvalitet</t>
  </si>
  <si>
    <t>5.1.2.c</t>
  </si>
  <si>
    <t>Presentera med vilken kvalitet, dvs. relevant erfarenhet, huvudansvarig konsult kan utföra uppdragen inom ramavtalet.</t>
  </si>
  <si>
    <t>Redovisad kvalitet d v s erfarenhet motsvarar 9 eller fler uppdrag = 40 p., Redovisad kvalitet d v s erfarenhet motsvarar 8 uppdrag = 24 p., Redovisad kvalitet d v s erfarenhet motsvarar 7 uppdrag = 12 p., Redovisad kvalitet d v s erfarenhet motsvarar 6 uppdrag = 4 p., Redovisad kvalitet d v s erfarenhet motsvarar 5 uppdrag = 0.4 p., Redovisad kvalitet d v s erfarenhet motsvarar inte kraven = 0 p.</t>
  </si>
  <si>
    <t>Redovisad kvalitet d v s erfarenhet motsvarar 7 uppdrag</t>
  </si>
  <si>
    <t>Redovisad kvalitet d v s erfarenhet motsvarar 8 uppdrag</t>
  </si>
  <si>
    <t>Mervärden kompetens och kvalitet</t>
  </si>
  <si>
    <t>5.1.3.a</t>
  </si>
  <si>
    <t>Kan konsult erbjuda extra kvalitet, d v s ytterligare kompetens utöver den grundläggande kravnivån, inom tillgänglighetsfrågor vid ramavtalets utförande? Extra kvalitet kan t ex vara genomförd utbildning t ex Certifierad Sakkunnig för tillgänglighet enligt TIL2. Bifoga underlag som verifierar uppgiften.</t>
  </si>
  <si>
    <t>Ja = 5 p., Nej = 0 p.</t>
  </si>
  <si>
    <t>yes</t>
  </si>
  <si>
    <t>5.1.3.b</t>
  </si>
  <si>
    <t>Kan konsult erbjuda extra kvalitet vid ramavtalets utförande i form av erfarenhet från BIM erbjudas? Bifoga underlag som verifierar uppgiften</t>
  </si>
  <si>
    <t>no</t>
  </si>
  <si>
    <t>5.1.3.c</t>
  </si>
  <si>
    <t>Kan konsult erbjuda extra kvalitet vid ramavtalets utförande i form av erfarenhet från projektering och installation av inbrottslarm enligt SSF 130 ?</t>
  </si>
  <si>
    <t>Ja = 25 p., Nej = 0 p.</t>
  </si>
  <si>
    <t>5.1.3.d</t>
  </si>
  <si>
    <t>Kan konsult erbjuda extra kvalitet vid ramavtalets utförande i form av erfarenhet från övergripande säkerhetssystem?</t>
  </si>
  <si>
    <t>Summa, utvärderingskriterier (p.)</t>
  </si>
  <si>
    <t>Priskriterier (SEK)</t>
  </si>
  <si>
    <t/>
  </si>
  <si>
    <t>Pris</t>
  </si>
  <si>
    <t>5.1.4.</t>
  </si>
  <si>
    <t>Pris för konsulter mekaniska och elektromagnetiska låsenheter</t>
  </si>
  <si>
    <t>Summa, priskriterier (SEK)</t>
  </si>
  <si>
    <t>RESULTAT</t>
  </si>
  <si>
    <t>Anbudspris (SEK)</t>
  </si>
  <si>
    <t>Utvärderingspoäng (p.)</t>
  </si>
  <si>
    <t>Total kvalitetsavvikelse</t>
  </si>
  <si>
    <t>Uppräkningstal</t>
  </si>
  <si>
    <t>Kvalitetsbristtillägg</t>
  </si>
  <si>
    <t>Kvalitetsbristpåslag i SEK</t>
  </si>
  <si>
    <t>Jämförelsesumma (SEK)</t>
  </si>
  <si>
    <t>Brandkonsult</t>
  </si>
  <si>
    <t>11.1.6.</t>
  </si>
  <si>
    <t>Pris för brandkonsult</t>
  </si>
  <si>
    <t>11.1.2.c</t>
  </si>
  <si>
    <t>Redovisad kvalitet d v s erfarenhet motsvarar 9 eller fler uppdrag = 20 p., Redovisad kvalitet d v s erfarenhet motsvarar 8 uppdrag = 12 p., Redovisad kvalitet d v s erfarenhet motsvarar 7 uppdrag = 6 p., Redovisad kvalitet d v s erfarenhet motsvarar 6 uppdrag = 2 p., Redovisad kvalitet d v s erfarenhet motsvarar 5 uppdrag = 0.2 p., Redovisad kvalitet d v s erfarenhet motsvarar inte kraven = 0 p.</t>
  </si>
  <si>
    <t>Redovisad kvalitet d v s erfarenhet motsvarar 6 uppdrag</t>
  </si>
  <si>
    <t>11.1.3.a</t>
  </si>
  <si>
    <t>11.1.3.b</t>
  </si>
  <si>
    <t>Kan konsult erbjuda extra kvalitet vid ramavtalets utförande i form av erfarenhet från BIM erbjudas? Bifoga underlag som verifierar uppgiften.</t>
  </si>
  <si>
    <t>11.1.3.c</t>
  </si>
  <si>
    <t>Kan konsult erbjuda extra kvalitet vid ramavtalets utförande i form av erfarenhet från integrationer av brandlarm mot incidentsystem, verksamhetssystem mm?</t>
  </si>
  <si>
    <t>11.1.3.d</t>
  </si>
  <si>
    <t>Kan konsult erbjuda extra kvalitet vid ramavtalets utförande i form av kvalitet d v s erfarenhet från övergripande säkerhetssystem?</t>
  </si>
  <si>
    <t>11.1.3.e</t>
  </si>
  <si>
    <t>Kan konsult erbjudas som är certifierad informationssäkerhetskonsult enligt SSF 1100 certifierad informationssäkerhetskonsult?</t>
  </si>
  <si>
    <t>11.1.3.f</t>
  </si>
  <si>
    <t>Kan konsult erbjudas som är certifierad enligt SBF 1020 Vattensprinkler ?</t>
  </si>
  <si>
    <t>11.1.3.g</t>
  </si>
  <si>
    <t>Kan konsult erbjudas som är certifierad enligt SBF 2017 behörighet talat meddelande?</t>
  </si>
  <si>
    <t>11.1.4.</t>
  </si>
  <si>
    <t>Erbjuds sakkunnig kontrollant som uppfyller certifiering enligt SAK 3?</t>
  </si>
  <si>
    <t>Ja, certifiering enligt K = 15 p., Ja, certifiering enligt N = 7.5 p., Nej = 0 p.</t>
  </si>
  <si>
    <t>Ja, certifiering enligt N</t>
  </si>
  <si>
    <t>11.1.5.</t>
  </si>
  <si>
    <t>SBF-certifiering brandkonsultföretag - ange vilken certifiering företaget har. Underlag för att verifiera certifiering ska bifogas anbud</t>
  </si>
  <si>
    <t>Certifiering enligt kvalificerad (K) = 10 p., Certifiering enligt Normal (N) = 6.7 p., Certifiering enligt Enkel (E) = 3.3 p., Ingen certifiering finns = 0 p.</t>
  </si>
  <si>
    <t>Certifiering enligt Normal (N)</t>
  </si>
  <si>
    <t>Certifiering enligt Enkel (E)</t>
  </si>
  <si>
    <t>Säkerhetskonsult</t>
  </si>
  <si>
    <t>12.1.4.</t>
  </si>
  <si>
    <t>Pris för säkerhetskonsult</t>
  </si>
  <si>
    <t>12.1.2.c</t>
  </si>
  <si>
    <t>Redovisad kvalitet d v s erfarenhet motsvarar 9 eller fler uppdrag = 40 p., Redovisad kvalitet d v s erfarenhet motsvarar 8 uppdrag = 24 p., Redovisad kvalitet d v s erfarenhet motsvarar 7 uppdrag = 12 p., Redovisad  kvalitet d v s erfarenhet motsvarar 6 uppdrag = 4 p., Redovisad kvalitet d v s erfarenhet motsvarar 5 uppdrag = 0.4 p., Redovisad kvalitet d v s erfarenhet motsvarar inte kraven = 0 p.</t>
  </si>
  <si>
    <t>Redovisad kvalitet d v s erfarenhet motsvarar 9 eller fler uppdrag</t>
  </si>
  <si>
    <t>12.1.3.a</t>
  </si>
  <si>
    <t>12.1.3.b</t>
  </si>
  <si>
    <t>12.1.3.c</t>
  </si>
  <si>
    <t>Ja = 10 p., Nej = 0 p.</t>
  </si>
  <si>
    <t>12.1.3.d</t>
  </si>
  <si>
    <t>Kan konsult erbjuda extra kvalitet vid ramavtalets utförande i form av erfarenhet från integrationer av säkerhetssystem mot incidentsystem, verksamhetssystem mm?</t>
  </si>
  <si>
    <t>12.1.3.e</t>
  </si>
  <si>
    <t>12.1.3.f</t>
  </si>
  <si>
    <t>Kan konsult erbjudas  som är certifierad säkerhetschef enligt SSF 1071 eller liknande</t>
  </si>
  <si>
    <t>Ja = 15 p., Nej = 0 p.</t>
  </si>
  <si>
    <t>12.1.3.g</t>
  </si>
  <si>
    <t>Kan konsult erbjudas som är certifierad för IS- och/eller IT-säkerhet t ex CISSP, CISM, CISA eller likvärdigt?</t>
  </si>
  <si>
    <t>Konsult teknisk säkerhet personlarm</t>
  </si>
  <si>
    <t>6.1.2.c</t>
  </si>
  <si>
    <t>Presentera med vilken kvalitet, dvs. relevant erfarenhet, huvudansvarig konsult kan utföra uppdragen inom ramavtalet </t>
  </si>
  <si>
    <t>Redovisad kvalitet d v s erfarenhet motsvarar 9 eller fler uppdrag = 40 p., Redovisad kvalitet d v s erfarenhet motsvarar 8 uppdrag = 24 p., Redovisad kvalitet d v s erfarenhet motsvarar 7 uppdrag = 12 p., Redovisad kvalitet d v s  erfarenhet motsvarar 6 uppdrag = 4 p., Redovisad kvalitet d v s erfarenhet motsvarar 5 uppdrag = 0.4 p., Redovisad kvalitet d v s erfarenhet motsvarar inte kraven = 0 p.</t>
  </si>
  <si>
    <t>Redovisad kvalitet d v s  erfarenhet motsvarar 6 uppdrag</t>
  </si>
  <si>
    <t>6.1.3.a</t>
  </si>
  <si>
    <t>Kan konsult erbjuda extra kvalitet, d v s ytterligare kompetens utöver den grundläggande kravnivån, inom tillgänglighetsfrågor vid ramavtalets utförande? Extra kvalitet kan t ex vara genomförd utbildning t ex Certifierad Sakkunnig för tillgänglighet enligt TIL2. Bifoga underlag som verifierar uppgiften.</t>
  </si>
  <si>
    <t>6.1.3.b</t>
  </si>
  <si>
    <t>6.1.3.c</t>
  </si>
  <si>
    <t>Kan konsult erbjuda extra kvalitet vid ramavtalet utförande i form av erfarenhet från integrationer av personlarm mot incidentsystem, verksamhetssystem mm?</t>
  </si>
  <si>
    <t>Ja = 20 p., Nej = 0 p.</t>
  </si>
  <si>
    <t>6.1.3.d</t>
  </si>
  <si>
    <t>Kan konsult erbjuda extra kvalitet vid ramavtalets utförande i form av erfarenhet från projekt som avser övergripande säkerhetssystem?</t>
  </si>
  <si>
    <t>6.1.3.e</t>
  </si>
  <si>
    <t>Erbjuds konsult som är certifierad informationssäkerhetskonsult enligt SSF 1100 certifierad informationssäkerhetskonsult.</t>
  </si>
  <si>
    <t>6.1.4.</t>
  </si>
  <si>
    <t>Pris för konsulter personlarm</t>
  </si>
  <si>
    <t>Konsult teknisk säkerhet inbrottslarm</t>
  </si>
  <si>
    <t>7.1.4.</t>
  </si>
  <si>
    <t>Pris för konsulter inbrottslarm</t>
  </si>
  <si>
    <t>7.1.2.c</t>
  </si>
  <si>
    <t>Presentera med vilken kvalitet, dvs. relevant erfarenhet, huvudansvarig konsult kan utföra uppdragen inom ramavtalet</t>
  </si>
  <si>
    <t>Redovisad kvalitet d v s erfarenhet motsvarar 9 eller fler uppdrag = 40 p., Redovisad kvalitet d v s erfarenhet motsvarar 8 uppdrag = 24 p., Redovisad  kvalitet d v s erfarenhet motsvarar 6 uppdrag = 12 p., Redovisad kvalitet d v s erfarenhet motsvarar 5 uppdrag = 4 p., Redovisad kvalitet d v s erfarenhet motsvarar 7 uppdrag = 0 p., Redovisad kvalitet d v s erfarenhet motsvarar inte kraven = 0 p.</t>
  </si>
  <si>
    <t>7.1.3.a</t>
  </si>
  <si>
    <t>7.1.3.b</t>
  </si>
  <si>
    <t>7.1.3.c</t>
  </si>
  <si>
    <t>Kan konsult erbjuda extra kvalitet vid ramavtalets utförande i form av erfarenhet från integrationer av inbrottslarm mot incidentsystem, verksamhetssystem mm?</t>
  </si>
  <si>
    <t>7.1.3.d</t>
  </si>
  <si>
    <t>7.1.3.e</t>
  </si>
  <si>
    <t>Erbjuds konsult som är certifierad informationssäkerhetskonsult enligt SSF 1100 certifierad informationssäkerhetskonsult?</t>
  </si>
  <si>
    <t>Konsult teknisk säkerhet passagesystem</t>
  </si>
  <si>
    <t>8.1.4.</t>
  </si>
  <si>
    <t>Pris för konsulter passagesystem</t>
  </si>
  <si>
    <t>8.1.2.c</t>
  </si>
  <si>
    <t>Redovisad kvalitet d v s erfarenhet motsvarar 9 eller fler uppdrag = 40 p., Redovisad kvalitet d v s  erfarenhet motsvarar 8 uppdrag = 24 p., Redovisad kvalitet d v s erfarenhet motsvarar 7 uppdrag = 12 p., Redovisad kvalitet d v s erfarenhet motsvarar 6 uppdrag = 4 p., Redovisad kvalitet d v s erfarenhet motsvarar 5 uppdrag = 0.4 p., Redovisad kvalitet d v s erfarenhet motsvarar inte kraven = 0 p.</t>
  </si>
  <si>
    <t>8.1.3.a</t>
  </si>
  <si>
    <t>8.1.3.b</t>
  </si>
  <si>
    <t>8.1.3.c</t>
  </si>
  <si>
    <t>Kan konsult erbjuda extra kvalitet vid ramavtalets utförande i form av erfarenhet från integrationer av passagesystem mot incidentsystem, verksamhetssystem mm?</t>
  </si>
  <si>
    <t>8.1.3.d</t>
  </si>
  <si>
    <t>Kan konsult erbjuda extra kvalitet d v s erfarenhet gällande SSF 1060 - CCTV Kameraövervakningssystem, projektering och installation?</t>
  </si>
  <si>
    <t>8.1.3.e</t>
  </si>
  <si>
    <t>Kan konsult erbjuda extra kvalitet d v s erfarenhet från övergripande säkerhetssystem?</t>
  </si>
  <si>
    <t>8.1.3.f</t>
  </si>
  <si>
    <t>Erbjuds konsult som är certifierad informationssäkerhetskonsult enligt SSF 1100 certifierad informationssäkerhetskonsult?</t>
  </si>
  <si>
    <t>Konsult teknisk säkerhet kameraövervakning</t>
  </si>
  <si>
    <t>9.1.4.</t>
  </si>
  <si>
    <t>Pris för konsulter kameraövervakning</t>
  </si>
  <si>
    <t>9.1.2.c</t>
  </si>
  <si>
    <t>Redovisad kvalitet d v s erfarenhet motsvarar 9 eller fler uppdrag = 40 p., Redovisad kvalitet d v s erfarenhet motsvarar 8 uppdrag = 24 p., Redovisad kvalitet d v s erfarenhet motsvarar 6 uppdrag = 12 p., Redovisad kvalitet d v s erfarenhet motsvarar 5 uppdrag = 8 p., Redovisad kvalitet d v s erfarenhet motsvarar 7 uppdrag = 0 p., Redovisad kvalitet d v s erfarenhet motsvarar inte kraven = 0 p.</t>
  </si>
  <si>
    <t>Redovisad kvalitet d v s erfarenhet motsvarar 5 uppdrag</t>
  </si>
  <si>
    <t>9.1.3.a</t>
  </si>
  <si>
    <t>9.1.3.b</t>
  </si>
  <si>
    <t>9.1.3.c</t>
  </si>
  <si>
    <t>Kan konsult erbjuda extra kvalitet vid ramavtalets utförande i form av erfarenhet från integrationer av kameraövervakningssystem mot incidentsystem, verksamhetssystem mm?</t>
  </si>
  <si>
    <t>9.1.3.d</t>
  </si>
  <si>
    <t>Kan konsult erbjuda extra kvalitet vid ramavtalets genomförande genom kvalitet d v s kompetens och erfarenhet från övergripande säkerhetssystem?</t>
  </si>
  <si>
    <t>9.1.3.e</t>
  </si>
  <si>
    <t>Konsult teknisk säkerhet digitala lås</t>
  </si>
  <si>
    <t>10.1.4.</t>
  </si>
  <si>
    <t>Pris för konsulter digitala lås</t>
  </si>
  <si>
    <t>10.1.2.c</t>
  </si>
  <si>
    <t>10.1.3.a</t>
  </si>
  <si>
    <t>10.1.3.b</t>
  </si>
  <si>
    <t>10.1.3.c</t>
  </si>
  <si>
    <t>Kan konsult erbjuda extra kvalitet vid ramavtalets utförande i form av erfarenhet från integrationer av digitala lås mot incidentsystem, verksamhetssystem mm?</t>
  </si>
  <si>
    <t>10.1.3.d</t>
  </si>
  <si>
    <t>10.1.3.e</t>
  </si>
  <si>
    <t>Kan konsult erbjudas som är certifierad informationssäkerhetskonsult enligt SSF 1100 certifierad informationssäkerhetskonsult?</t>
  </si>
  <si>
    <t>Bilaga 08</t>
  </si>
  <si>
    <t>Exempel på hur utvärdering kommer att ske vid genomförande av upphandling</t>
  </si>
  <si>
    <t>Säkerhetsteknik konsulter-2 2020</t>
  </si>
  <si>
    <t>Projekt nr 10511-2</t>
  </si>
  <si>
    <t>Följande exempel finns i följande flik :</t>
  </si>
  <si>
    <t>Flik nr</t>
  </si>
  <si>
    <t>Anbudsområde</t>
  </si>
  <si>
    <t>Delområde</t>
  </si>
  <si>
    <t>Fysisk säkerhet</t>
  </si>
  <si>
    <t>Mekaniska och elektromagnetiska låsenheter</t>
  </si>
  <si>
    <t>Personlarm</t>
  </si>
  <si>
    <t>Inbrottslarm</t>
  </si>
  <si>
    <t>Passagesystem</t>
  </si>
  <si>
    <t>Kameraövervakning</t>
  </si>
  <si>
    <t>Digitala lås</t>
  </si>
  <si>
    <t>Ja = 5 p., Nej = 0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</si>
</sst>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r-41D]_-;\-* #,##0.00\ [$kr-41D]_-;_-* &quot;-&quot;??\ [$kr-41D]_-;_-@_-"/>
  </numFmts>
  <fonts count="4">
    <font>
      <sz val="11"/>
      <name val="Calibri"/>
    </font>
    <font>
      <b/>
      <sz val="11"/>
      <name val="Calibri"/>
    </font>
    <font>
      <b/>
      <sz val="16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</patternFill>
    </fill>
    <fill>
      <patternFill patternType="solid">
        <fgColor rgb="FFDDEBF7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Protection="1"/>
    <xf numFmtId="0" fontId="1" fillId="0" borderId="0" xfId="0" applyFont="1" applyProtection="1"/>
    <xf numFmtId="0" fontId="0" fillId="0" borderId="1" xfId="0" applyBorder="1" applyProtection="1"/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3" borderId="0" xfId="0" applyFont="1" applyFill="1" applyProtection="1"/>
    <xf numFmtId="0" fontId="0" fillId="3" borderId="0" xfId="0" applyFill="1" applyProtection="1"/>
    <xf numFmtId="10" fontId="1" fillId="3" borderId="0" xfId="0" applyNumberFormat="1" applyFont="1" applyFill="1" applyProtection="1"/>
    <xf numFmtId="2" fontId="1" fillId="3" borderId="0" xfId="0" applyNumberFormat="1" applyFont="1" applyFill="1" applyProtection="1"/>
    <xf numFmtId="0" fontId="0" fillId="3" borderId="1" xfId="0" applyFill="1" applyBorder="1" applyProtection="1"/>
    <xf numFmtId="2" fontId="0" fillId="3" borderId="0" xfId="0" applyNumberFormat="1" applyFill="1" applyProtection="1"/>
    <xf numFmtId="10" fontId="0" fillId="0" borderId="0" xfId="0" applyNumberFormat="1" applyAlignment="1" applyProtection="1">
      <alignment horizontal="right"/>
    </xf>
    <xf numFmtId="2" fontId="0" fillId="0" borderId="0" xfId="0" applyNumberFormat="1" applyProtection="1"/>
    <xf numFmtId="10" fontId="1" fillId="0" borderId="0" xfId="0" applyNumberFormat="1" applyFont="1" applyAlignment="1" applyProtection="1">
      <alignment horizontal="right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Protection="1"/>
    <xf numFmtId="0" fontId="0" fillId="0" borderId="4" xfId="0" applyBorder="1" applyProtection="1"/>
    <xf numFmtId="0" fontId="1" fillId="0" borderId="4" xfId="0" applyFont="1" applyBorder="1" applyProtection="1"/>
    <xf numFmtId="0" fontId="0" fillId="0" borderId="5" xfId="0" applyBorder="1" applyProtection="1"/>
    <xf numFmtId="10" fontId="0" fillId="0" borderId="0" xfId="0" applyNumberFormat="1" applyAlignment="1" applyProtection="1">
      <alignment horizontal="left"/>
    </xf>
    <xf numFmtId="10" fontId="0" fillId="0" borderId="0" xfId="0" applyNumberFormat="1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10" fontId="0" fillId="0" borderId="0" xfId="0" applyNumberFormat="1" applyAlignment="1" applyProtection="1">
      <alignment horizontal="right" wrapText="1"/>
    </xf>
    <xf numFmtId="2" fontId="0" fillId="0" borderId="0" xfId="0" applyNumberFormat="1" applyAlignment="1" applyProtection="1">
      <alignment wrapText="1"/>
    </xf>
    <xf numFmtId="0" fontId="0" fillId="4" borderId="3" xfId="0" applyFill="1" applyBorder="1" applyAlignment="1" applyProtection="1">
      <alignment horizontal="right" wrapText="1"/>
    </xf>
    <xf numFmtId="0" fontId="1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10" fontId="1" fillId="3" borderId="0" xfId="0" applyNumberFormat="1" applyFont="1" applyFill="1" applyAlignment="1" applyProtection="1">
      <alignment wrapText="1"/>
    </xf>
    <xf numFmtId="2" fontId="1" fillId="3" borderId="0" xfId="0" applyNumberFormat="1" applyFont="1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2" fontId="0" fillId="3" borderId="0" xfId="0" applyNumberFormat="1" applyFill="1" applyAlignment="1" applyProtection="1">
      <alignment wrapText="1"/>
    </xf>
    <xf numFmtId="0" fontId="1" fillId="0" borderId="0" xfId="0" applyFont="1" applyAlignment="1" applyProtection="1">
      <alignment wrapText="1"/>
    </xf>
    <xf numFmtId="10" fontId="1" fillId="0" borderId="0" xfId="0" applyNumberFormat="1" applyFont="1" applyAlignment="1" applyProtection="1">
      <alignment horizontal="right" wrapText="1"/>
    </xf>
    <xf numFmtId="2" fontId="1" fillId="0" borderId="0" xfId="0" applyNumberFormat="1" applyFont="1" applyAlignment="1" applyProtection="1">
      <alignment horizontal="right" wrapText="1"/>
    </xf>
    <xf numFmtId="0" fontId="0" fillId="0" borderId="1" xfId="0" applyBorder="1" applyAlignment="1" applyProtection="1">
      <alignment wrapText="1"/>
    </xf>
    <xf numFmtId="2" fontId="1" fillId="0" borderId="0" xfId="0" applyNumberFormat="1" applyFont="1" applyAlignment="1" applyProtection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1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3" fillId="0" borderId="0" xfId="0" applyFont="1" applyAlignment="1" applyProtection="1">
      <alignment wrapText="1"/>
    </xf>
    <xf numFmtId="164" fontId="0" fillId="3" borderId="1" xfId="0" applyNumberFormat="1" applyFill="1" applyBorder="1" applyAlignment="1" applyProtection="1">
      <alignment wrapText="1"/>
    </xf>
    <xf numFmtId="164" fontId="0" fillId="3" borderId="0" xfId="0" applyNumberFormat="1" applyFill="1" applyAlignment="1" applyProtection="1">
      <alignment wrapText="1"/>
    </xf>
    <xf numFmtId="164" fontId="0" fillId="4" borderId="3" xfId="0" applyNumberFormat="1" applyFill="1" applyBorder="1" applyAlignment="1" applyProtection="1">
      <alignment horizontal="right" wrapText="1"/>
    </xf>
    <xf numFmtId="164" fontId="0" fillId="0" borderId="0" xfId="0" applyNumberFormat="1" applyAlignment="1" applyProtection="1">
      <alignment wrapText="1"/>
    </xf>
    <xf numFmtId="164" fontId="1" fillId="0" borderId="1" xfId="0" applyNumberFormat="1" applyFont="1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164" fontId="0" fillId="0" borderId="5" xfId="0" applyNumberFormat="1" applyBorder="1" applyAlignment="1" applyProtection="1">
      <alignment wrapText="1"/>
    </xf>
    <xf numFmtId="164" fontId="0" fillId="0" borderId="4" xfId="0" applyNumberFormat="1" applyBorder="1" applyAlignment="1" applyProtection="1">
      <alignment wrapText="1"/>
    </xf>
    <xf numFmtId="164" fontId="0" fillId="0" borderId="1" xfId="0" applyNumberFormat="1" applyBorder="1" applyProtection="1"/>
    <xf numFmtId="164" fontId="0" fillId="0" borderId="0" xfId="0" applyNumberFormat="1" applyProtection="1"/>
    <xf numFmtId="164" fontId="1" fillId="0" borderId="0" xfId="0" applyNumberFormat="1" applyFont="1" applyProtection="1"/>
    <xf numFmtId="164" fontId="0" fillId="3" borderId="1" xfId="0" applyNumberFormat="1" applyFill="1" applyBorder="1" applyProtection="1"/>
    <xf numFmtId="164" fontId="0" fillId="3" borderId="0" xfId="0" applyNumberFormat="1" applyFill="1" applyProtection="1"/>
    <xf numFmtId="164" fontId="0" fillId="4" borderId="3" xfId="0" applyNumberFormat="1" applyFill="1" applyBorder="1" applyAlignment="1" applyProtection="1">
      <alignment horizontal="right"/>
    </xf>
    <xf numFmtId="164" fontId="1" fillId="0" borderId="1" xfId="0" applyNumberFormat="1" applyFont="1" applyBorder="1" applyProtection="1"/>
    <xf numFmtId="164" fontId="0" fillId="0" borderId="5" xfId="0" applyNumberFormat="1" applyBorder="1" applyProtection="1"/>
    <xf numFmtId="164" fontId="0" fillId="0" borderId="4" xfId="0" applyNumberForma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sqref="A1:A1048576"/>
    </sheetView>
  </sheetViews>
  <sheetFormatPr defaultRowHeight="14.5"/>
  <cols>
    <col min="1" max="1" width="6.54296875" customWidth="1"/>
  </cols>
  <sheetData>
    <row r="3" spans="2:6" ht="21">
      <c r="B3" s="23" t="s">
        <v>164</v>
      </c>
    </row>
    <row r="5" spans="2:6">
      <c r="B5" s="24" t="s">
        <v>165</v>
      </c>
    </row>
    <row r="6" spans="2:6">
      <c r="B6" s="24" t="s">
        <v>166</v>
      </c>
    </row>
    <row r="7" spans="2:6">
      <c r="B7" s="24" t="s">
        <v>167</v>
      </c>
    </row>
    <row r="9" spans="2:6">
      <c r="B9" s="24" t="s">
        <v>168</v>
      </c>
    </row>
    <row r="11" spans="2:6">
      <c r="B11" s="24" t="s">
        <v>169</v>
      </c>
      <c r="D11" t="s">
        <v>170</v>
      </c>
      <c r="F11" t="s">
        <v>171</v>
      </c>
    </row>
    <row r="12" spans="2:6">
      <c r="B12">
        <v>1</v>
      </c>
      <c r="D12" s="24" t="s">
        <v>172</v>
      </c>
      <c r="F12" s="24" t="s">
        <v>173</v>
      </c>
    </row>
    <row r="13" spans="2:6">
      <c r="B13">
        <v>2</v>
      </c>
      <c r="D13" s="24" t="s">
        <v>172</v>
      </c>
      <c r="F13" s="24" t="s">
        <v>174</v>
      </c>
    </row>
    <row r="14" spans="2:6">
      <c r="B14">
        <v>3</v>
      </c>
      <c r="D14" s="24" t="s">
        <v>172</v>
      </c>
      <c r="F14" s="24" t="s">
        <v>175</v>
      </c>
    </row>
    <row r="15" spans="2:6">
      <c r="B15">
        <v>4</v>
      </c>
      <c r="D15" s="24" t="s">
        <v>172</v>
      </c>
      <c r="F15" s="24" t="s">
        <v>176</v>
      </c>
    </row>
    <row r="16" spans="2:6">
      <c r="B16">
        <v>5</v>
      </c>
      <c r="D16" s="24" t="s">
        <v>172</v>
      </c>
      <c r="F16" s="24" t="s">
        <v>177</v>
      </c>
    </row>
    <row r="17" spans="2:6">
      <c r="B17">
        <v>6</v>
      </c>
      <c r="D17" s="24" t="s">
        <v>172</v>
      </c>
      <c r="F17" s="24" t="s">
        <v>178</v>
      </c>
    </row>
    <row r="18" spans="2:6">
      <c r="B18">
        <v>7</v>
      </c>
      <c r="D18" s="24" t="s">
        <v>49</v>
      </c>
    </row>
    <row r="19" spans="2:6">
      <c r="B19">
        <v>8</v>
      </c>
      <c r="D19" s="24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C12" zoomScaleNormal="100" workbookViewId="0">
      <selection activeCell="G27" sqref="G27:I27"/>
    </sheetView>
  </sheetViews>
  <sheetFormatPr defaultColWidth="17.1796875" defaultRowHeight="14.5"/>
  <cols>
    <col min="2" max="2" width="41.453125" customWidth="1"/>
    <col min="3" max="3" width="46.90625" customWidth="1"/>
    <col min="4" max="4" width="13.453125" customWidth="1"/>
    <col min="5" max="5" width="15.1796875" customWidth="1"/>
    <col min="6" max="6" width="20.81640625" customWidth="1"/>
    <col min="8" max="8" width="20.6328125" customWidth="1"/>
  </cols>
  <sheetData>
    <row r="1" spans="1:10">
      <c r="A1" s="1" t="s">
        <v>0</v>
      </c>
      <c r="B1" t="s">
        <v>1</v>
      </c>
      <c r="F1" s="2"/>
      <c r="H1" s="2"/>
      <c r="J1" s="2"/>
    </row>
    <row r="2" spans="1:10">
      <c r="A2" s="1" t="s">
        <v>2</v>
      </c>
      <c r="B2" t="s">
        <v>3</v>
      </c>
      <c r="F2" s="2"/>
      <c r="H2" s="2"/>
      <c r="J2" s="2"/>
    </row>
    <row r="3" spans="1:10">
      <c r="A3" s="1" t="s">
        <v>4</v>
      </c>
      <c r="B3" t="s">
        <v>5</v>
      </c>
      <c r="F3" s="2"/>
      <c r="H3" s="2"/>
      <c r="J3" s="2"/>
    </row>
    <row r="4" spans="1:10">
      <c r="F4" s="21" t="s">
        <v>6</v>
      </c>
      <c r="G4" s="22"/>
      <c r="H4" s="21" t="s">
        <v>7</v>
      </c>
      <c r="I4" s="22"/>
      <c r="J4" s="2"/>
    </row>
    <row r="5" spans="1:10">
      <c r="A5" s="1" t="s">
        <v>8</v>
      </c>
      <c r="B5" s="1" t="s">
        <v>9</v>
      </c>
      <c r="C5" s="1" t="s">
        <v>10</v>
      </c>
      <c r="D5" s="3" t="s">
        <v>11</v>
      </c>
      <c r="E5" s="3" t="s">
        <v>12</v>
      </c>
      <c r="F5" s="4" t="s">
        <v>13</v>
      </c>
      <c r="G5" s="3" t="s">
        <v>14</v>
      </c>
      <c r="H5" s="4" t="s">
        <v>13</v>
      </c>
      <c r="I5" s="3" t="s">
        <v>14</v>
      </c>
      <c r="J5" s="2"/>
    </row>
    <row r="6" spans="1:10">
      <c r="B6" s="5" t="s">
        <v>15</v>
      </c>
      <c r="C6" s="6"/>
      <c r="D6" s="7">
        <v>0.4</v>
      </c>
      <c r="E6" s="8">
        <v>40</v>
      </c>
      <c r="F6" s="9"/>
      <c r="G6" s="10">
        <f>SUM(G7)</f>
        <v>12</v>
      </c>
      <c r="H6" s="9"/>
      <c r="I6" s="10">
        <f>SUM(I7)</f>
        <v>24</v>
      </c>
      <c r="J6" s="2"/>
    </row>
    <row r="7" spans="1:10" ht="116">
      <c r="A7" t="s">
        <v>16</v>
      </c>
      <c r="B7" s="25" t="s">
        <v>17</v>
      </c>
      <c r="C7" s="44" t="s">
        <v>18</v>
      </c>
      <c r="D7" s="26">
        <v>0.4</v>
      </c>
      <c r="E7" s="27">
        <v>40</v>
      </c>
      <c r="F7" s="28" t="s">
        <v>19</v>
      </c>
      <c r="G7" s="27">
        <v>12</v>
      </c>
      <c r="H7" s="28" t="s">
        <v>20</v>
      </c>
      <c r="I7" s="27">
        <v>24</v>
      </c>
      <c r="J7" s="2"/>
    </row>
    <row r="8" spans="1:10">
      <c r="B8" s="29" t="s">
        <v>21</v>
      </c>
      <c r="C8" s="30"/>
      <c r="D8" s="31">
        <v>0.6</v>
      </c>
      <c r="E8" s="32">
        <v>60</v>
      </c>
      <c r="F8" s="33"/>
      <c r="G8" s="34">
        <f>SUM(G9:G12)</f>
        <v>60</v>
      </c>
      <c r="H8" s="33"/>
      <c r="I8" s="34">
        <f>SUM(I9:I12)</f>
        <v>55</v>
      </c>
      <c r="J8" s="2"/>
    </row>
    <row r="9" spans="1:10" ht="116">
      <c r="A9" t="s">
        <v>22</v>
      </c>
      <c r="B9" s="25" t="s">
        <v>23</v>
      </c>
      <c r="C9" s="44" t="s">
        <v>24</v>
      </c>
      <c r="D9" s="26">
        <v>0.05</v>
      </c>
      <c r="E9" s="27">
        <v>5</v>
      </c>
      <c r="F9" s="28" t="s">
        <v>25</v>
      </c>
      <c r="G9" s="27">
        <v>5</v>
      </c>
      <c r="H9" s="28" t="s">
        <v>25</v>
      </c>
      <c r="I9" s="27">
        <v>5</v>
      </c>
      <c r="J9" s="2"/>
    </row>
    <row r="10" spans="1:10" ht="58">
      <c r="A10" t="s">
        <v>26</v>
      </c>
      <c r="B10" s="25" t="s">
        <v>27</v>
      </c>
      <c r="C10" s="25" t="s">
        <v>24</v>
      </c>
      <c r="D10" s="26">
        <v>0.05</v>
      </c>
      <c r="E10" s="27">
        <v>5</v>
      </c>
      <c r="F10" s="28" t="s">
        <v>25</v>
      </c>
      <c r="G10" s="27">
        <v>5</v>
      </c>
      <c r="H10" s="28" t="s">
        <v>28</v>
      </c>
      <c r="I10" s="27">
        <v>0</v>
      </c>
      <c r="J10" s="2"/>
    </row>
    <row r="11" spans="1:10" ht="58">
      <c r="A11" t="s">
        <v>29</v>
      </c>
      <c r="B11" s="25" t="s">
        <v>30</v>
      </c>
      <c r="C11" s="44" t="s">
        <v>31</v>
      </c>
      <c r="D11" s="26">
        <v>0.25</v>
      </c>
      <c r="E11" s="27">
        <v>25</v>
      </c>
      <c r="F11" s="28" t="s">
        <v>25</v>
      </c>
      <c r="G11" s="27">
        <v>25</v>
      </c>
      <c r="H11" s="28" t="s">
        <v>25</v>
      </c>
      <c r="I11" s="27">
        <v>25</v>
      </c>
      <c r="J11" s="2"/>
    </row>
    <row r="12" spans="1:10" ht="43.5">
      <c r="A12" t="s">
        <v>32</v>
      </c>
      <c r="B12" s="25" t="s">
        <v>33</v>
      </c>
      <c r="C12" s="44" t="s">
        <v>31</v>
      </c>
      <c r="D12" s="26">
        <v>0.25</v>
      </c>
      <c r="E12" s="27">
        <v>25</v>
      </c>
      <c r="F12" s="28" t="s">
        <v>25</v>
      </c>
      <c r="G12" s="27">
        <v>25</v>
      </c>
      <c r="H12" s="28" t="s">
        <v>25</v>
      </c>
      <c r="I12" s="27">
        <v>25</v>
      </c>
      <c r="J12" s="2"/>
    </row>
    <row r="13" spans="1:10">
      <c r="B13" s="35" t="s">
        <v>34</v>
      </c>
      <c r="C13" s="25"/>
      <c r="D13" s="36">
        <f>D6 + D8</f>
        <v>1</v>
      </c>
      <c r="E13" s="37">
        <f>E6 + E8</f>
        <v>100</v>
      </c>
      <c r="F13" s="38"/>
      <c r="G13" s="39">
        <f>SUM(G7) + SUM(G9:G12)</f>
        <v>72</v>
      </c>
      <c r="H13" s="38"/>
      <c r="I13" s="39">
        <f>SUM(I7) + SUM(I9:I12)</f>
        <v>79</v>
      </c>
      <c r="J13" s="2"/>
    </row>
    <row r="14" spans="1:10">
      <c r="B14" s="25"/>
      <c r="C14" s="25"/>
      <c r="D14" s="25"/>
      <c r="E14" s="25"/>
      <c r="F14" s="38"/>
      <c r="G14" s="25"/>
      <c r="H14" s="38"/>
      <c r="I14" s="25"/>
      <c r="J14" s="2"/>
    </row>
    <row r="15" spans="1:10">
      <c r="A15" s="1" t="s">
        <v>8</v>
      </c>
      <c r="B15" s="35" t="s">
        <v>35</v>
      </c>
      <c r="C15" s="35"/>
      <c r="D15" s="35"/>
      <c r="E15" s="40" t="s">
        <v>36</v>
      </c>
      <c r="F15" s="41" t="s">
        <v>37</v>
      </c>
      <c r="G15" s="40" t="s">
        <v>36</v>
      </c>
      <c r="H15" s="41" t="s">
        <v>37</v>
      </c>
      <c r="I15" s="40" t="s">
        <v>36</v>
      </c>
      <c r="J15" s="2"/>
    </row>
    <row r="16" spans="1:10">
      <c r="B16" s="29" t="s">
        <v>37</v>
      </c>
      <c r="C16" s="30"/>
      <c r="D16" s="30"/>
      <c r="E16" s="29"/>
      <c r="F16" s="45">
        <f>SUM(F17)</f>
        <v>2100</v>
      </c>
      <c r="G16" s="46"/>
      <c r="H16" s="45">
        <f>SUM(H17)</f>
        <v>3000</v>
      </c>
      <c r="I16" s="46"/>
      <c r="J16" s="2"/>
    </row>
    <row r="17" spans="1:10" ht="29">
      <c r="A17" t="s">
        <v>38</v>
      </c>
      <c r="B17" s="25" t="s">
        <v>39</v>
      </c>
      <c r="C17" s="25"/>
      <c r="D17" s="25"/>
      <c r="E17" s="26"/>
      <c r="F17" s="47">
        <v>2100</v>
      </c>
      <c r="G17" s="48"/>
      <c r="H17" s="47">
        <v>3000</v>
      </c>
      <c r="I17" s="48"/>
      <c r="J17" s="2"/>
    </row>
    <row r="18" spans="1:10">
      <c r="B18" s="35" t="s">
        <v>40</v>
      </c>
      <c r="C18" s="25"/>
      <c r="D18" s="25"/>
      <c r="E18" s="35"/>
      <c r="F18" s="49">
        <f>SUM(F17)</f>
        <v>2100</v>
      </c>
      <c r="G18" s="48"/>
      <c r="H18" s="49">
        <f>SUM(H17)</f>
        <v>3000</v>
      </c>
      <c r="I18" s="48"/>
      <c r="J18" s="2"/>
    </row>
    <row r="19" spans="1:10">
      <c r="B19" s="25"/>
      <c r="C19" s="25"/>
      <c r="D19" s="25"/>
      <c r="E19" s="25"/>
      <c r="F19" s="50"/>
      <c r="G19" s="48"/>
      <c r="H19" s="50"/>
      <c r="I19" s="48"/>
      <c r="J19" s="2"/>
    </row>
    <row r="20" spans="1:10">
      <c r="A20" s="16"/>
      <c r="B20" s="42" t="s">
        <v>41</v>
      </c>
      <c r="C20" s="43"/>
      <c r="D20" s="43"/>
      <c r="E20" s="43"/>
      <c r="F20" s="51"/>
      <c r="G20" s="52"/>
      <c r="H20" s="51"/>
      <c r="I20" s="52"/>
      <c r="J20" s="2"/>
    </row>
    <row r="21" spans="1:10">
      <c r="B21" s="1" t="s">
        <v>42</v>
      </c>
      <c r="F21" s="53"/>
      <c r="G21" s="54">
        <f>F18</f>
        <v>2100</v>
      </c>
      <c r="H21" s="53"/>
      <c r="I21" s="54">
        <f>H18</f>
        <v>3000</v>
      </c>
      <c r="J21" s="2"/>
    </row>
    <row r="22" spans="1:10">
      <c r="B22" s="1" t="s">
        <v>43</v>
      </c>
      <c r="F22" s="2"/>
      <c r="G22" s="12">
        <f>G13</f>
        <v>72</v>
      </c>
      <c r="H22" s="2"/>
      <c r="I22" s="12">
        <f>I13</f>
        <v>79</v>
      </c>
      <c r="J22" s="2"/>
    </row>
    <row r="23" spans="1:10">
      <c r="B23" s="1" t="s">
        <v>44</v>
      </c>
      <c r="F23" s="2"/>
      <c r="G23" s="12">
        <f>100-G22</f>
        <v>28</v>
      </c>
      <c r="H23" s="2"/>
      <c r="I23" s="12">
        <f>100-I22</f>
        <v>21</v>
      </c>
      <c r="J23" s="2"/>
    </row>
    <row r="24" spans="1:10">
      <c r="B24" s="1" t="s">
        <v>45</v>
      </c>
      <c r="C24" s="19">
        <v>0.01</v>
      </c>
      <c r="F24" s="2"/>
      <c r="H24" s="2"/>
      <c r="J24" s="2"/>
    </row>
    <row r="25" spans="1:10">
      <c r="B25" s="1" t="s">
        <v>46</v>
      </c>
      <c r="F25" s="2"/>
      <c r="G25" s="20">
        <f>G23*C24</f>
        <v>0.28000000000000003</v>
      </c>
      <c r="H25" s="2"/>
      <c r="I25" s="20">
        <f>I23*C24</f>
        <v>0.21</v>
      </c>
      <c r="J25" s="2"/>
    </row>
    <row r="26" spans="1:10">
      <c r="B26" s="1" t="s">
        <v>47</v>
      </c>
      <c r="F26" s="2"/>
      <c r="G26" s="12">
        <f>G21*G25</f>
        <v>588</v>
      </c>
      <c r="H26" s="2"/>
      <c r="I26" s="12">
        <f>I21*I25</f>
        <v>630</v>
      </c>
      <c r="J26" s="2"/>
    </row>
    <row r="27" spans="1:10">
      <c r="B27" s="1" t="s">
        <v>48</v>
      </c>
      <c r="F27" s="2"/>
      <c r="G27" s="55">
        <f>G21+G26</f>
        <v>2688</v>
      </c>
      <c r="H27" s="53"/>
      <c r="I27" s="55">
        <f>I21+I26</f>
        <v>3630</v>
      </c>
      <c r="J27" s="2"/>
    </row>
  </sheetData>
  <mergeCells count="2">
    <mergeCell ref="H4:I4"/>
    <mergeCell ref="F4:G4"/>
  </mergeCells>
  <pageMargins left="0.39369999999999999" right="0.19685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D16" zoomScaleNormal="100" workbookViewId="0">
      <selection activeCell="J23" sqref="J23"/>
    </sheetView>
  </sheetViews>
  <sheetFormatPr defaultColWidth="18.08984375" defaultRowHeight="14.5"/>
  <cols>
    <col min="2" max="2" width="42.7265625" customWidth="1"/>
    <col min="3" max="3" width="53.08984375" customWidth="1"/>
    <col min="4" max="4" width="14.54296875" customWidth="1"/>
    <col min="5" max="5" width="15" customWidth="1"/>
    <col min="6" max="6" width="24.26953125" customWidth="1"/>
    <col min="8" max="8" width="23.26953125" customWidth="1"/>
  </cols>
  <sheetData>
    <row r="1" spans="1:10">
      <c r="A1" s="1" t="s">
        <v>0</v>
      </c>
      <c r="B1" t="s">
        <v>1</v>
      </c>
      <c r="F1" s="2"/>
      <c r="H1" s="2"/>
      <c r="J1" s="2"/>
    </row>
    <row r="2" spans="1:10">
      <c r="A2" s="1" t="s">
        <v>2</v>
      </c>
      <c r="B2" t="s">
        <v>95</v>
      </c>
      <c r="F2" s="2"/>
      <c r="H2" s="2"/>
      <c r="J2" s="2"/>
    </row>
    <row r="3" spans="1:10">
      <c r="A3" s="1" t="s">
        <v>4</v>
      </c>
      <c r="B3" t="s">
        <v>5</v>
      </c>
      <c r="F3" s="2"/>
      <c r="H3" s="2"/>
      <c r="J3" s="2"/>
    </row>
    <row r="4" spans="1:10">
      <c r="F4" s="21" t="s">
        <v>7</v>
      </c>
      <c r="G4" s="22"/>
      <c r="H4" s="21" t="s">
        <v>6</v>
      </c>
      <c r="I4" s="22"/>
      <c r="J4" s="2"/>
    </row>
    <row r="5" spans="1:10">
      <c r="A5" s="1" t="s">
        <v>8</v>
      </c>
      <c r="B5" s="1" t="s">
        <v>9</v>
      </c>
      <c r="C5" s="1" t="s">
        <v>10</v>
      </c>
      <c r="D5" s="3" t="s">
        <v>11</v>
      </c>
      <c r="E5" s="3" t="s">
        <v>12</v>
      </c>
      <c r="F5" s="4" t="s">
        <v>13</v>
      </c>
      <c r="G5" s="3" t="s">
        <v>14</v>
      </c>
      <c r="H5" s="4" t="s">
        <v>13</v>
      </c>
      <c r="I5" s="3" t="s">
        <v>14</v>
      </c>
      <c r="J5" s="2"/>
    </row>
    <row r="6" spans="1:10">
      <c r="B6" s="5" t="s">
        <v>15</v>
      </c>
      <c r="C6" s="6"/>
      <c r="D6" s="7">
        <v>0.4</v>
      </c>
      <c r="E6" s="8">
        <v>40</v>
      </c>
      <c r="F6" s="9"/>
      <c r="G6" s="10">
        <f>SUM(G7)</f>
        <v>4</v>
      </c>
      <c r="H6" s="9"/>
      <c r="I6" s="10">
        <f>SUM(I7)</f>
        <v>4</v>
      </c>
      <c r="J6" s="2"/>
    </row>
    <row r="7" spans="1:10" ht="101.5">
      <c r="A7" t="s">
        <v>96</v>
      </c>
      <c r="B7" s="25" t="s">
        <v>97</v>
      </c>
      <c r="C7" s="44" t="s">
        <v>98</v>
      </c>
      <c r="D7" s="26">
        <v>0.4</v>
      </c>
      <c r="E7" s="27">
        <v>40</v>
      </c>
      <c r="F7" s="28" t="s">
        <v>99</v>
      </c>
      <c r="G7" s="27">
        <v>4</v>
      </c>
      <c r="H7" s="28" t="s">
        <v>99</v>
      </c>
      <c r="I7" s="27">
        <v>4</v>
      </c>
      <c r="J7" s="2"/>
    </row>
    <row r="8" spans="1:10">
      <c r="B8" s="29" t="s">
        <v>21</v>
      </c>
      <c r="C8" s="30"/>
      <c r="D8" s="31">
        <v>0.6</v>
      </c>
      <c r="E8" s="32">
        <v>60</v>
      </c>
      <c r="F8" s="33"/>
      <c r="G8" s="34">
        <f>SUM(G9:G13)</f>
        <v>40</v>
      </c>
      <c r="H8" s="33"/>
      <c r="I8" s="34">
        <f>SUM(I9:I13)</f>
        <v>35</v>
      </c>
      <c r="J8" s="2"/>
    </row>
    <row r="9" spans="1:10" ht="101.5">
      <c r="A9" t="s">
        <v>100</v>
      </c>
      <c r="B9" s="25" t="s">
        <v>101</v>
      </c>
      <c r="C9" s="25" t="s">
        <v>24</v>
      </c>
      <c r="D9" s="26">
        <v>0.05</v>
      </c>
      <c r="E9" s="27">
        <v>5</v>
      </c>
      <c r="F9" s="28" t="s">
        <v>25</v>
      </c>
      <c r="G9" s="27">
        <v>5</v>
      </c>
      <c r="H9" s="28" t="s">
        <v>28</v>
      </c>
      <c r="I9" s="27">
        <v>0</v>
      </c>
      <c r="J9" s="2"/>
    </row>
    <row r="10" spans="1:10" ht="58">
      <c r="A10" t="s">
        <v>102</v>
      </c>
      <c r="B10" s="25" t="s">
        <v>27</v>
      </c>
      <c r="C10" s="25" t="s">
        <v>24</v>
      </c>
      <c r="D10" s="26">
        <v>0.05</v>
      </c>
      <c r="E10" s="27">
        <v>5</v>
      </c>
      <c r="F10" s="28" t="s">
        <v>25</v>
      </c>
      <c r="G10" s="27">
        <v>5</v>
      </c>
      <c r="H10" s="28" t="s">
        <v>28</v>
      </c>
      <c r="I10" s="27">
        <v>0</v>
      </c>
      <c r="J10" s="2"/>
    </row>
    <row r="11" spans="1:10" ht="58">
      <c r="A11" t="s">
        <v>103</v>
      </c>
      <c r="B11" s="25" t="s">
        <v>104</v>
      </c>
      <c r="C11" s="25" t="s">
        <v>105</v>
      </c>
      <c r="D11" s="26">
        <v>0.2</v>
      </c>
      <c r="E11" s="27">
        <v>20</v>
      </c>
      <c r="F11" s="28" t="s">
        <v>28</v>
      </c>
      <c r="G11" s="27">
        <v>0</v>
      </c>
      <c r="H11" s="28" t="s">
        <v>25</v>
      </c>
      <c r="I11" s="27">
        <v>20</v>
      </c>
      <c r="J11" s="2"/>
    </row>
    <row r="12" spans="1:10" ht="43.5">
      <c r="A12" t="s">
        <v>106</v>
      </c>
      <c r="B12" s="25" t="s">
        <v>107</v>
      </c>
      <c r="C12" s="25" t="s">
        <v>92</v>
      </c>
      <c r="D12" s="26">
        <v>0.15</v>
      </c>
      <c r="E12" s="27">
        <v>15</v>
      </c>
      <c r="F12" s="28" t="s">
        <v>25</v>
      </c>
      <c r="G12" s="27">
        <v>15</v>
      </c>
      <c r="H12" s="28" t="s">
        <v>25</v>
      </c>
      <c r="I12" s="27">
        <v>15</v>
      </c>
      <c r="J12" s="2"/>
    </row>
    <row r="13" spans="1:10" ht="43.5">
      <c r="A13" t="s">
        <v>108</v>
      </c>
      <c r="B13" s="25" t="s">
        <v>109</v>
      </c>
      <c r="C13" s="25" t="s">
        <v>92</v>
      </c>
      <c r="D13" s="26">
        <v>0.15</v>
      </c>
      <c r="E13" s="27">
        <v>15</v>
      </c>
      <c r="F13" s="28" t="s">
        <v>25</v>
      </c>
      <c r="G13" s="27">
        <v>15</v>
      </c>
      <c r="H13" s="28" t="s">
        <v>28</v>
      </c>
      <c r="I13" s="27">
        <v>0</v>
      </c>
      <c r="J13" s="2"/>
    </row>
    <row r="14" spans="1:10">
      <c r="B14" s="35" t="s">
        <v>34</v>
      </c>
      <c r="C14" s="25"/>
      <c r="D14" s="36">
        <f>D6 + D8</f>
        <v>1</v>
      </c>
      <c r="E14" s="37">
        <f>E6 + E8</f>
        <v>100</v>
      </c>
      <c r="F14" s="38"/>
      <c r="G14" s="39">
        <f>SUM(G7) + SUM(G9:G13)</f>
        <v>44</v>
      </c>
      <c r="H14" s="38"/>
      <c r="I14" s="39">
        <f>SUM(I7) + SUM(I9:I13)</f>
        <v>39</v>
      </c>
      <c r="J14" s="2"/>
    </row>
    <row r="15" spans="1:10">
      <c r="B15" s="25"/>
      <c r="C15" s="25"/>
      <c r="D15" s="25"/>
      <c r="E15" s="25"/>
      <c r="F15" s="38"/>
      <c r="G15" s="25"/>
      <c r="H15" s="38"/>
      <c r="I15" s="25"/>
      <c r="J15" s="2"/>
    </row>
    <row r="16" spans="1:10">
      <c r="A16" s="1" t="s">
        <v>8</v>
      </c>
      <c r="B16" s="1" t="s">
        <v>35</v>
      </c>
      <c r="C16" s="1"/>
      <c r="D16" s="1"/>
      <c r="E16" s="3" t="s">
        <v>36</v>
      </c>
      <c r="F16" s="4" t="s">
        <v>37</v>
      </c>
      <c r="G16" s="3" t="s">
        <v>36</v>
      </c>
      <c r="H16" s="4" t="s">
        <v>37</v>
      </c>
      <c r="I16" s="3" t="s">
        <v>36</v>
      </c>
      <c r="J16" s="2"/>
    </row>
    <row r="17" spans="1:10">
      <c r="B17" s="5" t="s">
        <v>37</v>
      </c>
      <c r="C17" s="6"/>
      <c r="D17" s="6"/>
      <c r="E17" s="5"/>
      <c r="F17" s="56">
        <f>SUM(F18)</f>
        <v>2500</v>
      </c>
      <c r="G17" s="57"/>
      <c r="H17" s="56">
        <f>SUM(H18)</f>
        <v>2800</v>
      </c>
      <c r="I17" s="57"/>
      <c r="J17" s="2"/>
    </row>
    <row r="18" spans="1:10">
      <c r="A18" t="s">
        <v>110</v>
      </c>
      <c r="B18" t="s">
        <v>111</v>
      </c>
      <c r="E18" s="11"/>
      <c r="F18" s="58">
        <v>2500</v>
      </c>
      <c r="G18" s="54"/>
      <c r="H18" s="58">
        <v>2800</v>
      </c>
      <c r="I18" s="54"/>
      <c r="J18" s="2"/>
    </row>
    <row r="19" spans="1:10">
      <c r="B19" s="1" t="s">
        <v>40</v>
      </c>
      <c r="E19" s="1"/>
      <c r="F19" s="59">
        <f>SUM(F18)</f>
        <v>2500</v>
      </c>
      <c r="G19" s="54"/>
      <c r="H19" s="59">
        <f>SUM(H18)</f>
        <v>2800</v>
      </c>
      <c r="I19" s="54"/>
      <c r="J19" s="2"/>
    </row>
    <row r="20" spans="1:10">
      <c r="F20" s="53"/>
      <c r="G20" s="54"/>
      <c r="H20" s="53"/>
      <c r="I20" s="54"/>
      <c r="J20" s="2"/>
    </row>
    <row r="21" spans="1:10">
      <c r="A21" s="16"/>
      <c r="B21" s="17" t="s">
        <v>41</v>
      </c>
      <c r="C21" s="16"/>
      <c r="D21" s="16"/>
      <c r="E21" s="16"/>
      <c r="F21" s="60"/>
      <c r="G21" s="61"/>
      <c r="H21" s="60"/>
      <c r="I21" s="61"/>
      <c r="J21" s="2"/>
    </row>
    <row r="22" spans="1:10">
      <c r="B22" s="1" t="s">
        <v>42</v>
      </c>
      <c r="F22" s="53"/>
      <c r="G22" s="54">
        <f>F19</f>
        <v>2500</v>
      </c>
      <c r="H22" s="53"/>
      <c r="I22" s="54">
        <f>H19</f>
        <v>2800</v>
      </c>
      <c r="J22" s="2"/>
    </row>
    <row r="23" spans="1:10">
      <c r="B23" s="1" t="s">
        <v>43</v>
      </c>
      <c r="F23" s="2"/>
      <c r="G23" s="12">
        <f>G14</f>
        <v>44</v>
      </c>
      <c r="H23" s="2"/>
      <c r="I23" s="12">
        <f>I14</f>
        <v>39</v>
      </c>
      <c r="J23" s="2"/>
    </row>
    <row r="24" spans="1:10">
      <c r="B24" s="1" t="s">
        <v>44</v>
      </c>
      <c r="F24" s="2"/>
      <c r="G24" s="12">
        <f>100-G23</f>
        <v>56</v>
      </c>
      <c r="H24" s="2"/>
      <c r="I24" s="12">
        <f>100-I23</f>
        <v>61</v>
      </c>
      <c r="J24" s="2"/>
    </row>
    <row r="25" spans="1:10">
      <c r="B25" s="1" t="s">
        <v>45</v>
      </c>
      <c r="C25" s="19">
        <v>0.01</v>
      </c>
      <c r="F25" s="2"/>
      <c r="H25" s="2"/>
      <c r="J25" s="2"/>
    </row>
    <row r="26" spans="1:10">
      <c r="B26" s="1" t="s">
        <v>46</v>
      </c>
      <c r="F26" s="2"/>
      <c r="G26" s="20">
        <f>G24*C25</f>
        <v>0.56000000000000005</v>
      </c>
      <c r="H26" s="2"/>
      <c r="I26" s="20">
        <f>I24*C25</f>
        <v>0.61</v>
      </c>
      <c r="J26" s="2"/>
    </row>
    <row r="27" spans="1:10">
      <c r="B27" s="1" t="s">
        <v>47</v>
      </c>
      <c r="F27" s="53"/>
      <c r="G27" s="54">
        <f>G22*G26</f>
        <v>1400.0000000000002</v>
      </c>
      <c r="H27" s="53"/>
      <c r="I27" s="54">
        <f>I22*I26</f>
        <v>1708</v>
      </c>
      <c r="J27" s="53"/>
    </row>
    <row r="28" spans="1:10">
      <c r="B28" s="1" t="s">
        <v>48</v>
      </c>
      <c r="F28" s="53"/>
      <c r="G28" s="55">
        <f>G22+G27</f>
        <v>3900</v>
      </c>
      <c r="H28" s="53"/>
      <c r="I28" s="55">
        <f>I22+I27</f>
        <v>4508</v>
      </c>
      <c r="J28" s="53"/>
    </row>
    <row r="29" spans="1:10">
      <c r="F29" s="54"/>
      <c r="G29" s="54"/>
      <c r="H29" s="54"/>
      <c r="I29" s="54"/>
      <c r="J29" s="54"/>
    </row>
  </sheetData>
  <mergeCells count="2">
    <mergeCell ref="H4:I4"/>
    <mergeCell ref="F4:G4"/>
  </mergeCells>
  <pageMargins left="0.39369999999999999" right="0.19685" top="0" bottom="0" header="0" footer="0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C19" zoomScaleNormal="100" workbookViewId="0">
      <selection activeCell="G27" sqref="G27:I28"/>
    </sheetView>
  </sheetViews>
  <sheetFormatPr defaultColWidth="20.6328125" defaultRowHeight="14.5"/>
  <cols>
    <col min="2" max="2" width="45.36328125" customWidth="1"/>
    <col min="3" max="3" width="42.453125" customWidth="1"/>
    <col min="4" max="4" width="11.08984375" customWidth="1"/>
    <col min="5" max="5" width="14.26953125" customWidth="1"/>
  </cols>
  <sheetData>
    <row r="1" spans="1:10">
      <c r="A1" s="1" t="s">
        <v>0</v>
      </c>
      <c r="B1" t="s">
        <v>1</v>
      </c>
      <c r="F1" s="2"/>
      <c r="H1" s="2"/>
      <c r="J1" s="2"/>
    </row>
    <row r="2" spans="1:10">
      <c r="A2" s="1" t="s">
        <v>2</v>
      </c>
      <c r="B2" t="s">
        <v>112</v>
      </c>
      <c r="F2" s="2"/>
      <c r="H2" s="2"/>
      <c r="J2" s="2"/>
    </row>
    <row r="3" spans="1:10">
      <c r="A3" s="1" t="s">
        <v>4</v>
      </c>
      <c r="B3" t="s">
        <v>5</v>
      </c>
      <c r="F3" s="2"/>
      <c r="H3" s="2"/>
      <c r="J3" s="2"/>
    </row>
    <row r="4" spans="1:10">
      <c r="F4" s="21" t="s">
        <v>6</v>
      </c>
      <c r="G4" s="22"/>
      <c r="H4" s="21" t="s">
        <v>7</v>
      </c>
      <c r="I4" s="22"/>
      <c r="J4" s="2"/>
    </row>
    <row r="5" spans="1:10">
      <c r="A5" s="1" t="s">
        <v>8</v>
      </c>
      <c r="B5" s="1" t="s">
        <v>35</v>
      </c>
      <c r="C5" s="1"/>
      <c r="D5" s="1"/>
      <c r="E5" s="3" t="s">
        <v>36</v>
      </c>
      <c r="F5" s="4" t="s">
        <v>37</v>
      </c>
      <c r="G5" s="3" t="s">
        <v>36</v>
      </c>
      <c r="H5" s="4" t="s">
        <v>37</v>
      </c>
      <c r="I5" s="3" t="s">
        <v>36</v>
      </c>
      <c r="J5" s="2"/>
    </row>
    <row r="6" spans="1:10">
      <c r="B6" s="5" t="s">
        <v>37</v>
      </c>
      <c r="C6" s="6"/>
      <c r="D6" s="6"/>
      <c r="E6" s="5"/>
      <c r="F6" s="56">
        <f>SUM(F7)</f>
        <v>2800</v>
      </c>
      <c r="G6" s="57"/>
      <c r="H6" s="56">
        <f>SUM(H7)</f>
        <v>2700</v>
      </c>
      <c r="I6" s="57"/>
      <c r="J6" s="2"/>
    </row>
    <row r="7" spans="1:10">
      <c r="A7" t="s">
        <v>113</v>
      </c>
      <c r="B7" s="25" t="s">
        <v>114</v>
      </c>
      <c r="C7" s="25"/>
      <c r="D7" s="25"/>
      <c r="E7" s="26"/>
      <c r="F7" s="47">
        <v>2800</v>
      </c>
      <c r="G7" s="48"/>
      <c r="H7" s="47">
        <v>2700</v>
      </c>
      <c r="I7" s="48"/>
      <c r="J7" s="2"/>
    </row>
    <row r="8" spans="1:10">
      <c r="B8" s="35" t="s">
        <v>40</v>
      </c>
      <c r="C8" s="25"/>
      <c r="D8" s="25"/>
      <c r="E8" s="35"/>
      <c r="F8" s="49">
        <f>SUM(F7)</f>
        <v>2800</v>
      </c>
      <c r="G8" s="48"/>
      <c r="H8" s="49">
        <f>SUM(H7)</f>
        <v>2700</v>
      </c>
      <c r="I8" s="48"/>
      <c r="J8" s="2"/>
    </row>
    <row r="9" spans="1:10">
      <c r="B9" s="25"/>
      <c r="C9" s="25"/>
      <c r="D9" s="25"/>
      <c r="E9" s="25"/>
      <c r="F9" s="38"/>
      <c r="G9" s="25"/>
      <c r="H9" s="38"/>
      <c r="I9" s="25"/>
      <c r="J9" s="2"/>
    </row>
    <row r="10" spans="1:10">
      <c r="A10" s="1" t="s">
        <v>8</v>
      </c>
      <c r="B10" s="35" t="s">
        <v>9</v>
      </c>
      <c r="C10" s="35" t="s">
        <v>10</v>
      </c>
      <c r="D10" s="40" t="s">
        <v>11</v>
      </c>
      <c r="E10" s="40" t="s">
        <v>12</v>
      </c>
      <c r="F10" s="41" t="s">
        <v>13</v>
      </c>
      <c r="G10" s="40" t="s">
        <v>14</v>
      </c>
      <c r="H10" s="41" t="s">
        <v>13</v>
      </c>
      <c r="I10" s="40" t="s">
        <v>14</v>
      </c>
      <c r="J10" s="2"/>
    </row>
    <row r="11" spans="1:10">
      <c r="B11" s="29" t="s">
        <v>15</v>
      </c>
      <c r="C11" s="30"/>
      <c r="D11" s="31">
        <v>0.4</v>
      </c>
      <c r="E11" s="32">
        <v>40</v>
      </c>
      <c r="F11" s="33"/>
      <c r="G11" s="34">
        <f>SUM(G12)</f>
        <v>40</v>
      </c>
      <c r="H11" s="33"/>
      <c r="I11" s="34">
        <f>SUM(I12)</f>
        <v>24</v>
      </c>
      <c r="J11" s="2"/>
    </row>
    <row r="12" spans="1:10" ht="130.5">
      <c r="A12" t="s">
        <v>115</v>
      </c>
      <c r="B12" s="25" t="s">
        <v>116</v>
      </c>
      <c r="C12" s="25" t="s">
        <v>117</v>
      </c>
      <c r="D12" s="26">
        <v>0.4</v>
      </c>
      <c r="E12" s="27">
        <v>40</v>
      </c>
      <c r="F12" s="28" t="s">
        <v>82</v>
      </c>
      <c r="G12" s="27">
        <v>40</v>
      </c>
      <c r="H12" s="28" t="s">
        <v>20</v>
      </c>
      <c r="I12" s="27">
        <v>24</v>
      </c>
      <c r="J12" s="2"/>
    </row>
    <row r="13" spans="1:10">
      <c r="B13" s="29" t="s">
        <v>21</v>
      </c>
      <c r="C13" s="30"/>
      <c r="D13" s="31">
        <v>0.6</v>
      </c>
      <c r="E13" s="32">
        <v>60</v>
      </c>
      <c r="F13" s="33"/>
      <c r="G13" s="34">
        <f>SUM(G14:G18)</f>
        <v>55</v>
      </c>
      <c r="H13" s="33"/>
      <c r="I13" s="34">
        <f>SUM(I14:I18)</f>
        <v>40</v>
      </c>
      <c r="J13" s="2"/>
    </row>
    <row r="14" spans="1:10" ht="87">
      <c r="A14" t="s">
        <v>118</v>
      </c>
      <c r="B14" s="25" t="s">
        <v>23</v>
      </c>
      <c r="C14" s="25" t="s">
        <v>24</v>
      </c>
      <c r="D14" s="26">
        <v>0.05</v>
      </c>
      <c r="E14" s="27">
        <v>5</v>
      </c>
      <c r="F14" s="28" t="s">
        <v>28</v>
      </c>
      <c r="G14" s="27">
        <v>0</v>
      </c>
      <c r="H14" s="28" t="s">
        <v>25</v>
      </c>
      <c r="I14" s="27">
        <v>5</v>
      </c>
      <c r="J14" s="2"/>
    </row>
    <row r="15" spans="1:10" ht="43.5">
      <c r="A15" t="s">
        <v>119</v>
      </c>
      <c r="B15" s="25" t="s">
        <v>27</v>
      </c>
      <c r="C15" s="25" t="s">
        <v>24</v>
      </c>
      <c r="D15" s="26">
        <v>0.05</v>
      </c>
      <c r="E15" s="27">
        <v>5</v>
      </c>
      <c r="F15" s="28" t="s">
        <v>25</v>
      </c>
      <c r="G15" s="27">
        <v>5</v>
      </c>
      <c r="H15" s="28" t="s">
        <v>25</v>
      </c>
      <c r="I15" s="27">
        <v>5</v>
      </c>
      <c r="J15" s="2"/>
    </row>
    <row r="16" spans="1:10" ht="58">
      <c r="A16" t="s">
        <v>120</v>
      </c>
      <c r="B16" s="25" t="s">
        <v>121</v>
      </c>
      <c r="C16" s="25" t="s">
        <v>105</v>
      </c>
      <c r="D16" s="26">
        <v>0.2</v>
      </c>
      <c r="E16" s="27">
        <v>20</v>
      </c>
      <c r="F16" s="28" t="s">
        <v>25</v>
      </c>
      <c r="G16" s="27">
        <v>20</v>
      </c>
      <c r="H16" s="28" t="s">
        <v>28</v>
      </c>
      <c r="I16" s="27">
        <v>0</v>
      </c>
      <c r="J16" s="2"/>
    </row>
    <row r="17" spans="1:10" ht="43.5">
      <c r="A17" t="s">
        <v>122</v>
      </c>
      <c r="B17" s="25" t="s">
        <v>107</v>
      </c>
      <c r="C17" s="25" t="s">
        <v>92</v>
      </c>
      <c r="D17" s="26">
        <v>0.15</v>
      </c>
      <c r="E17" s="27">
        <v>15</v>
      </c>
      <c r="F17" s="28" t="s">
        <v>25</v>
      </c>
      <c r="G17" s="27">
        <v>15</v>
      </c>
      <c r="H17" s="28" t="s">
        <v>25</v>
      </c>
      <c r="I17" s="27">
        <v>15</v>
      </c>
      <c r="J17" s="2"/>
    </row>
    <row r="18" spans="1:10" ht="43.5">
      <c r="A18" t="s">
        <v>123</v>
      </c>
      <c r="B18" s="25" t="s">
        <v>124</v>
      </c>
      <c r="C18" s="25" t="s">
        <v>92</v>
      </c>
      <c r="D18" s="26">
        <v>0.15</v>
      </c>
      <c r="E18" s="27">
        <v>15</v>
      </c>
      <c r="F18" s="28" t="s">
        <v>25</v>
      </c>
      <c r="G18" s="27">
        <v>15</v>
      </c>
      <c r="H18" s="28" t="s">
        <v>25</v>
      </c>
      <c r="I18" s="27">
        <v>15</v>
      </c>
      <c r="J18" s="2"/>
    </row>
    <row r="19" spans="1:10">
      <c r="B19" s="35" t="s">
        <v>34</v>
      </c>
      <c r="C19" s="25"/>
      <c r="D19" s="36">
        <f>D11 + D13</f>
        <v>1</v>
      </c>
      <c r="E19" s="37">
        <f>E11 + E13</f>
        <v>100</v>
      </c>
      <c r="F19" s="38"/>
      <c r="G19" s="39">
        <f>SUM(G12) + SUM(G14:G18)</f>
        <v>95</v>
      </c>
      <c r="H19" s="38"/>
      <c r="I19" s="39">
        <f>SUM(I12) + SUM(I14:I18)</f>
        <v>64</v>
      </c>
      <c r="J19" s="2"/>
    </row>
    <row r="20" spans="1:10">
      <c r="F20" s="2"/>
      <c r="H20" s="2"/>
      <c r="J20" s="2"/>
    </row>
    <row r="21" spans="1:10">
      <c r="A21" s="16"/>
      <c r="B21" s="17" t="s">
        <v>41</v>
      </c>
      <c r="C21" s="16"/>
      <c r="D21" s="16"/>
      <c r="E21" s="16"/>
      <c r="F21" s="18"/>
      <c r="G21" s="16"/>
      <c r="H21" s="18"/>
      <c r="I21" s="16"/>
      <c r="J21" s="2"/>
    </row>
    <row r="22" spans="1:10">
      <c r="B22" s="1" t="s">
        <v>42</v>
      </c>
      <c r="F22" s="2"/>
      <c r="G22" s="54">
        <f>F8</f>
        <v>2800</v>
      </c>
      <c r="H22" s="53"/>
      <c r="I22" s="54">
        <f>H8</f>
        <v>2700</v>
      </c>
      <c r="J22" s="2"/>
    </row>
    <row r="23" spans="1:10">
      <c r="B23" s="1" t="s">
        <v>43</v>
      </c>
      <c r="F23" s="2"/>
      <c r="G23" s="12">
        <f>G19</f>
        <v>95</v>
      </c>
      <c r="H23" s="2"/>
      <c r="I23" s="12">
        <f>I19</f>
        <v>64</v>
      </c>
      <c r="J23" s="2"/>
    </row>
    <row r="24" spans="1:10">
      <c r="B24" s="1" t="s">
        <v>44</v>
      </c>
      <c r="F24" s="2"/>
      <c r="G24" s="12">
        <f>100-G23</f>
        <v>5</v>
      </c>
      <c r="H24" s="2"/>
      <c r="I24" s="12">
        <f>100-I23</f>
        <v>36</v>
      </c>
      <c r="J24" s="2"/>
    </row>
    <row r="25" spans="1:10">
      <c r="B25" s="1" t="s">
        <v>45</v>
      </c>
      <c r="C25" s="19">
        <v>0.01</v>
      </c>
      <c r="F25" s="2"/>
      <c r="H25" s="2"/>
      <c r="J25" s="2"/>
    </row>
    <row r="26" spans="1:10">
      <c r="B26" s="1" t="s">
        <v>46</v>
      </c>
      <c r="F26" s="2"/>
      <c r="G26" s="20">
        <f>G24*C25</f>
        <v>0.05</v>
      </c>
      <c r="H26" s="2"/>
      <c r="I26" s="20">
        <f>I24*C25</f>
        <v>0.36</v>
      </c>
      <c r="J26" s="2"/>
    </row>
    <row r="27" spans="1:10">
      <c r="B27" s="1" t="s">
        <v>47</v>
      </c>
      <c r="F27" s="2"/>
      <c r="G27" s="54">
        <f>G22*G26</f>
        <v>140</v>
      </c>
      <c r="H27" s="53"/>
      <c r="I27" s="54">
        <f>I22*I26</f>
        <v>972</v>
      </c>
      <c r="J27" s="2"/>
    </row>
    <row r="28" spans="1:10">
      <c r="B28" s="1" t="s">
        <v>48</v>
      </c>
      <c r="F28" s="2"/>
      <c r="G28" s="55">
        <f>G22+G27</f>
        <v>2940</v>
      </c>
      <c r="H28" s="53"/>
      <c r="I28" s="55">
        <f>I22+I27</f>
        <v>3672</v>
      </c>
      <c r="J28" s="2"/>
    </row>
  </sheetData>
  <mergeCells count="2">
    <mergeCell ref="H4:I4"/>
    <mergeCell ref="F4:G4"/>
  </mergeCells>
  <pageMargins left="0.39369999999999999" right="0.19685" top="0" bottom="0" header="0" footer="0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C19" zoomScaleNormal="100" workbookViewId="0">
      <selection activeCell="G28" sqref="G28:H29"/>
    </sheetView>
  </sheetViews>
  <sheetFormatPr defaultColWidth="19.54296875" defaultRowHeight="14.5"/>
  <cols>
    <col min="2" max="2" width="34.54296875" customWidth="1"/>
    <col min="3" max="3" width="46.6328125" customWidth="1"/>
  </cols>
  <sheetData>
    <row r="1" spans="1:8">
      <c r="A1" s="1" t="s">
        <v>0</v>
      </c>
      <c r="B1" t="s">
        <v>1</v>
      </c>
      <c r="F1" s="2"/>
      <c r="H1" s="2"/>
    </row>
    <row r="2" spans="1:8">
      <c r="A2" s="1" t="s">
        <v>2</v>
      </c>
      <c r="B2" t="s">
        <v>125</v>
      </c>
      <c r="F2" s="2"/>
      <c r="H2" s="2"/>
    </row>
    <row r="3" spans="1:8">
      <c r="A3" s="1" t="s">
        <v>4</v>
      </c>
      <c r="B3" t="s">
        <v>5</v>
      </c>
      <c r="F3" s="2"/>
      <c r="H3" s="2"/>
    </row>
    <row r="4" spans="1:8">
      <c r="F4" s="21" t="s">
        <v>6</v>
      </c>
      <c r="G4" s="22"/>
      <c r="H4" s="2"/>
    </row>
    <row r="5" spans="1:8">
      <c r="A5" s="1" t="s">
        <v>8</v>
      </c>
      <c r="B5" s="1" t="s">
        <v>35</v>
      </c>
      <c r="C5" s="1"/>
      <c r="D5" s="1"/>
      <c r="E5" s="3" t="s">
        <v>36</v>
      </c>
      <c r="F5" s="4" t="s">
        <v>37</v>
      </c>
      <c r="G5" s="3" t="s">
        <v>36</v>
      </c>
      <c r="H5" s="2"/>
    </row>
    <row r="6" spans="1:8">
      <c r="B6" s="5" t="s">
        <v>37</v>
      </c>
      <c r="C6" s="6"/>
      <c r="D6" s="6"/>
      <c r="E6" s="5"/>
      <c r="F6" s="56">
        <f>SUM(F7)</f>
        <v>3500</v>
      </c>
      <c r="G6" s="6"/>
      <c r="H6" s="2"/>
    </row>
    <row r="7" spans="1:8">
      <c r="A7" t="s">
        <v>126</v>
      </c>
      <c r="B7" t="s">
        <v>127</v>
      </c>
      <c r="E7" s="11"/>
      <c r="F7" s="58">
        <v>3500</v>
      </c>
      <c r="H7" s="2"/>
    </row>
    <row r="8" spans="1:8">
      <c r="B8" s="1" t="s">
        <v>40</v>
      </c>
      <c r="E8" s="1"/>
      <c r="F8" s="59">
        <f>SUM(F7)</f>
        <v>3500</v>
      </c>
      <c r="H8" s="2"/>
    </row>
    <row r="9" spans="1:8">
      <c r="F9" s="2"/>
      <c r="H9" s="2"/>
    </row>
    <row r="10" spans="1:8">
      <c r="A10" s="1" t="s">
        <v>8</v>
      </c>
      <c r="B10" s="1" t="s">
        <v>9</v>
      </c>
      <c r="C10" s="1" t="s">
        <v>10</v>
      </c>
      <c r="D10" s="3" t="s">
        <v>11</v>
      </c>
      <c r="E10" s="3" t="s">
        <v>12</v>
      </c>
      <c r="F10" s="4" t="s">
        <v>13</v>
      </c>
      <c r="G10" s="3" t="s">
        <v>14</v>
      </c>
      <c r="H10" s="2"/>
    </row>
    <row r="11" spans="1:8">
      <c r="B11" s="5" t="s">
        <v>15</v>
      </c>
      <c r="C11" s="6"/>
      <c r="D11" s="7">
        <v>0.4</v>
      </c>
      <c r="E11" s="8">
        <v>40</v>
      </c>
      <c r="F11" s="9"/>
      <c r="G11" s="10">
        <f>SUM(G12)</f>
        <v>4</v>
      </c>
      <c r="H11" s="2"/>
    </row>
    <row r="12" spans="1:8" ht="116">
      <c r="A12" t="s">
        <v>128</v>
      </c>
      <c r="B12" s="25" t="s">
        <v>116</v>
      </c>
      <c r="C12" s="44" t="s">
        <v>129</v>
      </c>
      <c r="D12" s="26">
        <v>0.4</v>
      </c>
      <c r="E12" s="27">
        <v>40</v>
      </c>
      <c r="F12" s="28" t="s">
        <v>54</v>
      </c>
      <c r="G12" s="27">
        <v>4</v>
      </c>
      <c r="H12" s="2"/>
    </row>
    <row r="13" spans="1:8">
      <c r="B13" s="29" t="s">
        <v>21</v>
      </c>
      <c r="C13" s="30"/>
      <c r="D13" s="31">
        <v>0.6</v>
      </c>
      <c r="E13" s="32">
        <v>60</v>
      </c>
      <c r="F13" s="33"/>
      <c r="G13" s="34">
        <f>SUM(G14:G19)</f>
        <v>40</v>
      </c>
      <c r="H13" s="2"/>
    </row>
    <row r="14" spans="1:8" ht="130.5">
      <c r="A14" t="s">
        <v>130</v>
      </c>
      <c r="B14" s="25" t="s">
        <v>23</v>
      </c>
      <c r="C14" s="25" t="s">
        <v>24</v>
      </c>
      <c r="D14" s="26">
        <v>0.05</v>
      </c>
      <c r="E14" s="27">
        <v>5</v>
      </c>
      <c r="F14" s="28" t="s">
        <v>25</v>
      </c>
      <c r="G14" s="27">
        <v>5</v>
      </c>
      <c r="H14" s="2"/>
    </row>
    <row r="15" spans="1:8" ht="58">
      <c r="A15" t="s">
        <v>131</v>
      </c>
      <c r="B15" s="25" t="s">
        <v>27</v>
      </c>
      <c r="C15" s="25" t="s">
        <v>24</v>
      </c>
      <c r="D15" s="26">
        <v>0.05</v>
      </c>
      <c r="E15" s="27">
        <v>5</v>
      </c>
      <c r="F15" s="28" t="s">
        <v>25</v>
      </c>
      <c r="G15" s="27">
        <v>5</v>
      </c>
      <c r="H15" s="2"/>
    </row>
    <row r="16" spans="1:8" ht="87">
      <c r="A16" t="s">
        <v>132</v>
      </c>
      <c r="B16" s="25" t="s">
        <v>133</v>
      </c>
      <c r="C16" s="25" t="s">
        <v>105</v>
      </c>
      <c r="D16" s="26">
        <v>0.2</v>
      </c>
      <c r="E16" s="27">
        <v>20</v>
      </c>
      <c r="F16" s="28" t="s">
        <v>28</v>
      </c>
      <c r="G16" s="27">
        <v>0</v>
      </c>
      <c r="H16" s="2"/>
    </row>
    <row r="17" spans="1:8" ht="58">
      <c r="A17" t="s">
        <v>134</v>
      </c>
      <c r="B17" s="25" t="s">
        <v>135</v>
      </c>
      <c r="C17" s="25" t="s">
        <v>86</v>
      </c>
      <c r="D17" s="26">
        <v>0.1</v>
      </c>
      <c r="E17" s="27">
        <v>10</v>
      </c>
      <c r="F17" s="28" t="s">
        <v>25</v>
      </c>
      <c r="G17" s="27">
        <v>10</v>
      </c>
      <c r="H17" s="2"/>
    </row>
    <row r="18" spans="1:8" ht="43.5">
      <c r="A18" t="s">
        <v>136</v>
      </c>
      <c r="B18" s="25" t="s">
        <v>137</v>
      </c>
      <c r="C18" s="25" t="s">
        <v>86</v>
      </c>
      <c r="D18" s="26">
        <v>0.1</v>
      </c>
      <c r="E18" s="27">
        <v>10</v>
      </c>
      <c r="F18" s="28" t="s">
        <v>25</v>
      </c>
      <c r="G18" s="27">
        <v>10</v>
      </c>
      <c r="H18" s="2"/>
    </row>
    <row r="19" spans="1:8" ht="58">
      <c r="A19" t="s">
        <v>138</v>
      </c>
      <c r="B19" s="25" t="s">
        <v>139</v>
      </c>
      <c r="C19" s="25" t="s">
        <v>86</v>
      </c>
      <c r="D19" s="26">
        <v>0.1</v>
      </c>
      <c r="E19" s="27">
        <v>10</v>
      </c>
      <c r="F19" s="28" t="s">
        <v>25</v>
      </c>
      <c r="G19" s="27">
        <v>10</v>
      </c>
      <c r="H19" s="2"/>
    </row>
    <row r="20" spans="1:8">
      <c r="B20" s="35" t="s">
        <v>34</v>
      </c>
      <c r="C20" s="25"/>
      <c r="D20" s="36">
        <f>D11 + D13</f>
        <v>1</v>
      </c>
      <c r="E20" s="37">
        <f>E11 + E13</f>
        <v>100</v>
      </c>
      <c r="F20" s="38"/>
      <c r="G20" s="39">
        <f>SUM(G12) + SUM(G14:G19)</f>
        <v>44</v>
      </c>
      <c r="H20" s="2"/>
    </row>
    <row r="21" spans="1:8">
      <c r="F21" s="2"/>
      <c r="H21" s="2"/>
    </row>
    <row r="22" spans="1:8">
      <c r="A22" s="16"/>
      <c r="B22" s="17" t="s">
        <v>41</v>
      </c>
      <c r="C22" s="16"/>
      <c r="D22" s="16"/>
      <c r="E22" s="16"/>
      <c r="F22" s="18"/>
      <c r="G22" s="16"/>
      <c r="H22" s="2"/>
    </row>
    <row r="23" spans="1:8">
      <c r="B23" s="1" t="s">
        <v>42</v>
      </c>
      <c r="F23" s="2"/>
      <c r="G23" s="54">
        <f>F8</f>
        <v>3500</v>
      </c>
      <c r="H23" s="2"/>
    </row>
    <row r="24" spans="1:8">
      <c r="B24" s="1" t="s">
        <v>43</v>
      </c>
      <c r="F24" s="2"/>
      <c r="G24" s="12">
        <f>G20</f>
        <v>44</v>
      </c>
      <c r="H24" s="2"/>
    </row>
    <row r="25" spans="1:8">
      <c r="B25" s="1" t="s">
        <v>44</v>
      </c>
      <c r="F25" s="2"/>
      <c r="G25" s="12">
        <f>100-G24</f>
        <v>56</v>
      </c>
      <c r="H25" s="2"/>
    </row>
    <row r="26" spans="1:8">
      <c r="B26" s="1" t="s">
        <v>45</v>
      </c>
      <c r="C26" s="19">
        <v>0.01</v>
      </c>
      <c r="F26" s="2"/>
      <c r="H26" s="2"/>
    </row>
    <row r="27" spans="1:8">
      <c r="B27" s="1" t="s">
        <v>46</v>
      </c>
      <c r="F27" s="2"/>
      <c r="G27" s="20">
        <f>G25*C26</f>
        <v>0.56000000000000005</v>
      </c>
      <c r="H27" s="2"/>
    </row>
    <row r="28" spans="1:8">
      <c r="B28" s="1" t="s">
        <v>47</v>
      </c>
      <c r="F28" s="2"/>
      <c r="G28" s="54">
        <f>G23*G27</f>
        <v>1960.0000000000002</v>
      </c>
      <c r="H28" s="53"/>
    </row>
    <row r="29" spans="1:8">
      <c r="B29" s="1" t="s">
        <v>48</v>
      </c>
      <c r="F29" s="2"/>
      <c r="G29" s="55">
        <f>G23+G28</f>
        <v>5460</v>
      </c>
      <c r="H29" s="53"/>
    </row>
  </sheetData>
  <mergeCells count="1">
    <mergeCell ref="F4:G4"/>
  </mergeCells>
  <pageMargins left="0.39369999999999999" right="0.19685" top="0" bottom="0" header="0" footer="0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C25" zoomScaleNormal="100" workbookViewId="0">
      <selection activeCell="H33" sqref="H33"/>
    </sheetView>
  </sheetViews>
  <sheetFormatPr defaultColWidth="21.6328125" defaultRowHeight="14.5"/>
  <cols>
    <col min="2" max="2" width="34.54296875" customWidth="1"/>
    <col min="3" max="3" width="30.1796875" customWidth="1"/>
    <col min="4" max="4" width="12.1796875" customWidth="1"/>
    <col min="5" max="5" width="14.6328125" customWidth="1"/>
  </cols>
  <sheetData>
    <row r="1" spans="1:10">
      <c r="A1" s="1" t="s">
        <v>0</v>
      </c>
      <c r="B1" t="s">
        <v>1</v>
      </c>
      <c r="F1" s="2"/>
      <c r="H1" s="2"/>
      <c r="J1" s="2"/>
    </row>
    <row r="2" spans="1:10">
      <c r="A2" s="1" t="s">
        <v>2</v>
      </c>
      <c r="B2" t="s">
        <v>140</v>
      </c>
      <c r="F2" s="2"/>
      <c r="H2" s="2"/>
      <c r="J2" s="2"/>
    </row>
    <row r="3" spans="1:10">
      <c r="A3" s="1" t="s">
        <v>4</v>
      </c>
      <c r="B3" t="s">
        <v>5</v>
      </c>
      <c r="F3" s="2"/>
      <c r="H3" s="2"/>
      <c r="J3" s="2"/>
    </row>
    <row r="4" spans="1:10">
      <c r="F4" s="21" t="s">
        <v>7</v>
      </c>
      <c r="G4" s="22"/>
      <c r="H4" s="21" t="s">
        <v>6</v>
      </c>
      <c r="I4" s="22"/>
      <c r="J4" s="2"/>
    </row>
    <row r="5" spans="1:10">
      <c r="A5" s="1" t="s">
        <v>8</v>
      </c>
      <c r="B5" s="1" t="s">
        <v>35</v>
      </c>
      <c r="C5" s="1"/>
      <c r="D5" s="1"/>
      <c r="E5" s="3" t="s">
        <v>36</v>
      </c>
      <c r="F5" s="4" t="s">
        <v>37</v>
      </c>
      <c r="G5" s="3" t="s">
        <v>36</v>
      </c>
      <c r="H5" s="4" t="s">
        <v>37</v>
      </c>
      <c r="I5" s="3" t="s">
        <v>36</v>
      </c>
      <c r="J5" s="2"/>
    </row>
    <row r="6" spans="1:10">
      <c r="B6" s="5" t="s">
        <v>37</v>
      </c>
      <c r="C6" s="6"/>
      <c r="D6" s="6"/>
      <c r="E6" s="5"/>
      <c r="F6" s="56">
        <f>SUM(F7)</f>
        <v>2500</v>
      </c>
      <c r="G6" s="57"/>
      <c r="H6" s="56">
        <f>SUM(H7)</f>
        <v>3100</v>
      </c>
      <c r="I6" s="57"/>
      <c r="J6" s="2"/>
    </row>
    <row r="7" spans="1:10">
      <c r="A7" t="s">
        <v>141</v>
      </c>
      <c r="B7" t="s">
        <v>142</v>
      </c>
      <c r="E7" s="11"/>
      <c r="F7" s="58">
        <v>2500</v>
      </c>
      <c r="G7" s="54"/>
      <c r="H7" s="58">
        <v>3100</v>
      </c>
      <c r="I7" s="54"/>
      <c r="J7" s="2"/>
    </row>
    <row r="8" spans="1:10">
      <c r="B8" s="1" t="s">
        <v>40</v>
      </c>
      <c r="E8" s="1"/>
      <c r="F8" s="59">
        <f>SUM(F7)</f>
        <v>2500</v>
      </c>
      <c r="G8" s="54"/>
      <c r="H8" s="59">
        <f>SUM(H7)</f>
        <v>3100</v>
      </c>
      <c r="I8" s="54"/>
      <c r="J8" s="2"/>
    </row>
    <row r="9" spans="1:10">
      <c r="F9" s="2"/>
      <c r="H9" s="2"/>
      <c r="J9" s="2"/>
    </row>
    <row r="10" spans="1:10">
      <c r="A10" s="1" t="s">
        <v>8</v>
      </c>
      <c r="B10" s="1" t="s">
        <v>9</v>
      </c>
      <c r="C10" s="1" t="s">
        <v>10</v>
      </c>
      <c r="D10" s="3" t="s">
        <v>11</v>
      </c>
      <c r="E10" s="3" t="s">
        <v>12</v>
      </c>
      <c r="F10" s="4" t="s">
        <v>13</v>
      </c>
      <c r="G10" s="3" t="s">
        <v>14</v>
      </c>
      <c r="H10" s="4" t="s">
        <v>13</v>
      </c>
      <c r="I10" s="3" t="s">
        <v>14</v>
      </c>
      <c r="J10" s="2"/>
    </row>
    <row r="11" spans="1:10">
      <c r="B11" s="5" t="s">
        <v>15</v>
      </c>
      <c r="C11" s="6"/>
      <c r="D11" s="7">
        <v>0.4</v>
      </c>
      <c r="E11" s="8">
        <v>40</v>
      </c>
      <c r="F11" s="9"/>
      <c r="G11" s="10">
        <f>SUM(G12)</f>
        <v>8</v>
      </c>
      <c r="H11" s="9"/>
      <c r="I11" s="10">
        <f>SUM(I12)</f>
        <v>8</v>
      </c>
      <c r="J11" s="2"/>
    </row>
    <row r="12" spans="1:10" ht="188.5">
      <c r="A12" t="s">
        <v>143</v>
      </c>
      <c r="B12" s="25" t="s">
        <v>17</v>
      </c>
      <c r="C12" s="25" t="s">
        <v>144</v>
      </c>
      <c r="D12" s="26">
        <v>0.4</v>
      </c>
      <c r="E12" s="27">
        <v>40</v>
      </c>
      <c r="F12" s="28" t="s">
        <v>145</v>
      </c>
      <c r="G12" s="27">
        <v>8</v>
      </c>
      <c r="H12" s="28" t="s">
        <v>145</v>
      </c>
      <c r="I12" s="27">
        <v>8</v>
      </c>
      <c r="J12" s="2"/>
    </row>
    <row r="13" spans="1:10">
      <c r="B13" s="29" t="s">
        <v>21</v>
      </c>
      <c r="C13" s="30"/>
      <c r="D13" s="31">
        <v>0.6</v>
      </c>
      <c r="E13" s="32">
        <v>60</v>
      </c>
      <c r="F13" s="33"/>
      <c r="G13" s="34">
        <f>SUM(G14:G18)</f>
        <v>60</v>
      </c>
      <c r="H13" s="33"/>
      <c r="I13" s="34">
        <f>SUM(I14:I18)</f>
        <v>50</v>
      </c>
      <c r="J13" s="2"/>
    </row>
    <row r="14" spans="1:10" ht="130.5">
      <c r="A14" t="s">
        <v>146</v>
      </c>
      <c r="B14" s="25" t="s">
        <v>23</v>
      </c>
      <c r="C14" s="25" t="s">
        <v>24</v>
      </c>
      <c r="D14" s="26">
        <v>0.05</v>
      </c>
      <c r="E14" s="27">
        <v>5</v>
      </c>
      <c r="F14" s="28" t="s">
        <v>25</v>
      </c>
      <c r="G14" s="27">
        <v>5</v>
      </c>
      <c r="H14" s="28" t="s">
        <v>28</v>
      </c>
      <c r="I14" s="27">
        <v>0</v>
      </c>
      <c r="J14" s="2"/>
    </row>
    <row r="15" spans="1:10" ht="58">
      <c r="A15" t="s">
        <v>147</v>
      </c>
      <c r="B15" s="25" t="s">
        <v>57</v>
      </c>
      <c r="C15" s="25" t="s">
        <v>24</v>
      </c>
      <c r="D15" s="26">
        <v>0.05</v>
      </c>
      <c r="E15" s="27">
        <v>5</v>
      </c>
      <c r="F15" s="28" t="s">
        <v>25</v>
      </c>
      <c r="G15" s="27">
        <v>5</v>
      </c>
      <c r="H15" s="28" t="s">
        <v>28</v>
      </c>
      <c r="I15" s="27">
        <v>0</v>
      </c>
      <c r="J15" s="2"/>
    </row>
    <row r="16" spans="1:10" ht="87">
      <c r="A16" t="s">
        <v>148</v>
      </c>
      <c r="B16" s="25" t="s">
        <v>149</v>
      </c>
      <c r="C16" s="25" t="s">
        <v>92</v>
      </c>
      <c r="D16" s="26">
        <v>0.15</v>
      </c>
      <c r="E16" s="27">
        <v>15</v>
      </c>
      <c r="F16" s="28" t="s">
        <v>25</v>
      </c>
      <c r="G16" s="27">
        <v>15</v>
      </c>
      <c r="H16" s="28" t="s">
        <v>25</v>
      </c>
      <c r="I16" s="27">
        <v>15</v>
      </c>
      <c r="J16" s="2"/>
    </row>
    <row r="17" spans="1:10" ht="58">
      <c r="A17" t="s">
        <v>150</v>
      </c>
      <c r="B17" s="25" t="s">
        <v>151</v>
      </c>
      <c r="C17" s="25" t="s">
        <v>92</v>
      </c>
      <c r="D17" s="26">
        <v>0.15</v>
      </c>
      <c r="E17" s="27">
        <v>15</v>
      </c>
      <c r="F17" s="28" t="s">
        <v>25</v>
      </c>
      <c r="G17" s="27">
        <v>15</v>
      </c>
      <c r="H17" s="28" t="s">
        <v>25</v>
      </c>
      <c r="I17" s="27">
        <v>15</v>
      </c>
      <c r="J17" s="2"/>
    </row>
    <row r="18" spans="1:10" ht="58">
      <c r="A18" t="s">
        <v>152</v>
      </c>
      <c r="B18" s="25" t="s">
        <v>63</v>
      </c>
      <c r="C18" s="25" t="s">
        <v>105</v>
      </c>
      <c r="D18" s="26">
        <v>0.2</v>
      </c>
      <c r="E18" s="27">
        <v>20</v>
      </c>
      <c r="F18" s="28" t="s">
        <v>25</v>
      </c>
      <c r="G18" s="27">
        <v>20</v>
      </c>
      <c r="H18" s="28" t="s">
        <v>25</v>
      </c>
      <c r="I18" s="27">
        <v>20</v>
      </c>
      <c r="J18" s="2"/>
    </row>
    <row r="19" spans="1:10">
      <c r="B19" s="35" t="s">
        <v>34</v>
      </c>
      <c r="C19" s="25"/>
      <c r="D19" s="36">
        <f>D11 + D13</f>
        <v>1</v>
      </c>
      <c r="E19" s="37">
        <f>E11 + E13</f>
        <v>100</v>
      </c>
      <c r="F19" s="38"/>
      <c r="G19" s="39">
        <f>SUM(G12) + SUM(G14:G18)</f>
        <v>68</v>
      </c>
      <c r="H19" s="38"/>
      <c r="I19" s="39">
        <f>SUM(I12) + SUM(I14:I18)</f>
        <v>58</v>
      </c>
      <c r="J19" s="2"/>
    </row>
    <row r="20" spans="1:10">
      <c r="F20" s="2"/>
      <c r="H20" s="2"/>
      <c r="J20" s="2"/>
    </row>
    <row r="21" spans="1:10">
      <c r="A21" s="16"/>
      <c r="B21" s="17" t="s">
        <v>41</v>
      </c>
      <c r="C21" s="16"/>
      <c r="D21" s="16"/>
      <c r="E21" s="16"/>
      <c r="F21" s="18"/>
      <c r="G21" s="16"/>
      <c r="H21" s="18"/>
      <c r="I21" s="16"/>
      <c r="J21" s="2"/>
    </row>
    <row r="22" spans="1:10">
      <c r="B22" s="1" t="s">
        <v>42</v>
      </c>
      <c r="F22" s="2"/>
      <c r="G22" s="54">
        <f>F8</f>
        <v>2500</v>
      </c>
      <c r="H22" s="53"/>
      <c r="I22" s="54">
        <f>H8</f>
        <v>3100</v>
      </c>
      <c r="J22" s="2"/>
    </row>
    <row r="23" spans="1:10">
      <c r="B23" s="1" t="s">
        <v>43</v>
      </c>
      <c r="F23" s="2"/>
      <c r="G23" s="12">
        <f>G19</f>
        <v>68</v>
      </c>
      <c r="H23" s="2"/>
      <c r="I23" s="12">
        <f>I19</f>
        <v>58</v>
      </c>
      <c r="J23" s="2"/>
    </row>
    <row r="24" spans="1:10">
      <c r="B24" s="1" t="s">
        <v>44</v>
      </c>
      <c r="F24" s="2"/>
      <c r="G24" s="12">
        <f>100-G23</f>
        <v>32</v>
      </c>
      <c r="H24" s="2"/>
      <c r="I24" s="12">
        <f>100-I23</f>
        <v>42</v>
      </c>
      <c r="J24" s="2"/>
    </row>
    <row r="25" spans="1:10">
      <c r="B25" s="1" t="s">
        <v>45</v>
      </c>
      <c r="C25" s="19">
        <v>0.01</v>
      </c>
      <c r="F25" s="2"/>
      <c r="H25" s="2"/>
      <c r="J25" s="2"/>
    </row>
    <row r="26" spans="1:10">
      <c r="B26" s="1" t="s">
        <v>46</v>
      </c>
      <c r="F26" s="2"/>
      <c r="G26" s="20">
        <f>G24*C25</f>
        <v>0.32</v>
      </c>
      <c r="H26" s="2"/>
      <c r="I26" s="20">
        <f>I24*C25</f>
        <v>0.42</v>
      </c>
      <c r="J26" s="2"/>
    </row>
    <row r="27" spans="1:10">
      <c r="B27" s="1" t="s">
        <v>47</v>
      </c>
      <c r="F27" s="2"/>
      <c r="G27" s="54">
        <f>G22*G26</f>
        <v>800</v>
      </c>
      <c r="H27" s="53"/>
      <c r="I27" s="54">
        <f>I22*I26</f>
        <v>1302</v>
      </c>
      <c r="J27" s="2"/>
    </row>
    <row r="28" spans="1:10">
      <c r="B28" s="1" t="s">
        <v>48</v>
      </c>
      <c r="F28" s="2"/>
      <c r="G28" s="55">
        <f>G22+G27</f>
        <v>3300</v>
      </c>
      <c r="H28" s="53"/>
      <c r="I28" s="55">
        <f>I22+I27</f>
        <v>4402</v>
      </c>
      <c r="J28" s="2"/>
    </row>
  </sheetData>
  <mergeCells count="2">
    <mergeCell ref="H4:I4"/>
    <mergeCell ref="F4:G4"/>
  </mergeCells>
  <pageMargins left="0.39369999999999999" right="0.19685" top="0" bottom="0" header="0" footer="0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B19" zoomScaleNormal="100" workbookViewId="0">
      <selection activeCell="I8" sqref="I8"/>
    </sheetView>
  </sheetViews>
  <sheetFormatPr defaultColWidth="19.453125" defaultRowHeight="14.5"/>
  <cols>
    <col min="2" max="2" width="38.26953125" customWidth="1"/>
    <col min="3" max="3" width="41.7265625" customWidth="1"/>
    <col min="4" max="4" width="13" customWidth="1"/>
    <col min="5" max="5" width="16.26953125" customWidth="1"/>
  </cols>
  <sheetData>
    <row r="1" spans="1:10">
      <c r="A1" s="1" t="s">
        <v>0</v>
      </c>
      <c r="B1" t="s">
        <v>1</v>
      </c>
      <c r="F1" s="2"/>
      <c r="H1" s="2"/>
      <c r="J1" s="2"/>
    </row>
    <row r="2" spans="1:10">
      <c r="A2" s="1" t="s">
        <v>2</v>
      </c>
      <c r="B2" t="s">
        <v>153</v>
      </c>
      <c r="F2" s="2"/>
      <c r="H2" s="2"/>
      <c r="J2" s="2"/>
    </row>
    <row r="3" spans="1:10">
      <c r="A3" s="1" t="s">
        <v>4</v>
      </c>
      <c r="B3" t="s">
        <v>5</v>
      </c>
      <c r="F3" s="2"/>
      <c r="H3" s="2"/>
      <c r="J3" s="2"/>
    </row>
    <row r="4" spans="1:10">
      <c r="F4" s="21" t="s">
        <v>7</v>
      </c>
      <c r="G4" s="22"/>
      <c r="H4" s="21" t="s">
        <v>6</v>
      </c>
      <c r="I4" s="22"/>
      <c r="J4" s="2"/>
    </row>
    <row r="5" spans="1:10">
      <c r="A5" s="1" t="s">
        <v>8</v>
      </c>
      <c r="B5" s="1" t="s">
        <v>35</v>
      </c>
      <c r="C5" s="1"/>
      <c r="D5" s="1"/>
      <c r="E5" s="3" t="s">
        <v>36</v>
      </c>
      <c r="F5" s="4" t="s">
        <v>37</v>
      </c>
      <c r="G5" s="3" t="s">
        <v>36</v>
      </c>
      <c r="H5" s="4" t="s">
        <v>37</v>
      </c>
      <c r="I5" s="3" t="s">
        <v>36</v>
      </c>
      <c r="J5" s="2"/>
    </row>
    <row r="6" spans="1:10">
      <c r="B6" s="5" t="s">
        <v>37</v>
      </c>
      <c r="C6" s="6"/>
      <c r="D6" s="6"/>
      <c r="E6" s="5"/>
      <c r="F6" s="56">
        <f>SUM(F7)</f>
        <v>2900</v>
      </c>
      <c r="G6" s="57"/>
      <c r="H6" s="56">
        <f>SUM(H7)</f>
        <v>2900</v>
      </c>
      <c r="I6" s="57"/>
      <c r="J6" s="2"/>
    </row>
    <row r="7" spans="1:10">
      <c r="A7" t="s">
        <v>154</v>
      </c>
      <c r="B7" t="s">
        <v>155</v>
      </c>
      <c r="E7" s="11"/>
      <c r="F7" s="58">
        <v>2900</v>
      </c>
      <c r="G7" s="54"/>
      <c r="H7" s="58">
        <v>2900</v>
      </c>
      <c r="I7" s="54"/>
      <c r="J7" s="2"/>
    </row>
    <row r="8" spans="1:10">
      <c r="B8" s="1" t="s">
        <v>40</v>
      </c>
      <c r="E8" s="1"/>
      <c r="F8" s="59">
        <f>SUM(F7)</f>
        <v>2900</v>
      </c>
      <c r="G8" s="54"/>
      <c r="H8" s="59">
        <f>SUM(H7)</f>
        <v>2900</v>
      </c>
      <c r="I8" s="54"/>
      <c r="J8" s="2"/>
    </row>
    <row r="9" spans="1:10">
      <c r="F9" s="2"/>
      <c r="H9" s="2"/>
      <c r="J9" s="2"/>
    </row>
    <row r="10" spans="1:10">
      <c r="A10" s="1" t="s">
        <v>8</v>
      </c>
      <c r="B10" s="1" t="s">
        <v>9</v>
      </c>
      <c r="C10" s="1" t="s">
        <v>10</v>
      </c>
      <c r="D10" s="3" t="s">
        <v>11</v>
      </c>
      <c r="E10" s="3" t="s">
        <v>12</v>
      </c>
      <c r="F10" s="4" t="s">
        <v>13</v>
      </c>
      <c r="G10" s="3" t="s">
        <v>14</v>
      </c>
      <c r="H10" s="4" t="s">
        <v>13</v>
      </c>
      <c r="I10" s="3" t="s">
        <v>14</v>
      </c>
      <c r="J10" s="2"/>
    </row>
    <row r="11" spans="1:10">
      <c r="B11" s="5" t="s">
        <v>15</v>
      </c>
      <c r="C11" s="6"/>
      <c r="D11" s="7">
        <v>0.4</v>
      </c>
      <c r="E11" s="8">
        <v>40</v>
      </c>
      <c r="F11" s="9"/>
      <c r="G11" s="10">
        <f>SUM(G12)</f>
        <v>24</v>
      </c>
      <c r="H11" s="9"/>
      <c r="I11" s="10">
        <f>SUM(I12)</f>
        <v>12</v>
      </c>
      <c r="J11" s="2"/>
    </row>
    <row r="12" spans="1:10" ht="130.5">
      <c r="A12" t="s">
        <v>156</v>
      </c>
      <c r="B12" s="25" t="s">
        <v>116</v>
      </c>
      <c r="C12" s="44" t="s">
        <v>18</v>
      </c>
      <c r="D12" s="26">
        <v>0.4</v>
      </c>
      <c r="E12" s="27">
        <v>40</v>
      </c>
      <c r="F12" s="28" t="s">
        <v>20</v>
      </c>
      <c r="G12" s="27">
        <v>24</v>
      </c>
      <c r="H12" s="28" t="s">
        <v>19</v>
      </c>
      <c r="I12" s="27">
        <v>12</v>
      </c>
      <c r="J12" s="2"/>
    </row>
    <row r="13" spans="1:10">
      <c r="B13" s="29" t="s">
        <v>21</v>
      </c>
      <c r="C13" s="30"/>
      <c r="D13" s="31">
        <v>0.6</v>
      </c>
      <c r="E13" s="32">
        <v>60</v>
      </c>
      <c r="F13" s="33"/>
      <c r="G13" s="34">
        <f>SUM(G14:G18)</f>
        <v>40</v>
      </c>
      <c r="H13" s="33"/>
      <c r="I13" s="34">
        <f>SUM(I14:I18)</f>
        <v>25</v>
      </c>
      <c r="J13" s="2"/>
    </row>
    <row r="14" spans="1:10" ht="116">
      <c r="A14" t="s">
        <v>157</v>
      </c>
      <c r="B14" s="25" t="s">
        <v>23</v>
      </c>
      <c r="C14" s="25" t="s">
        <v>24</v>
      </c>
      <c r="D14" s="26">
        <v>0.05</v>
      </c>
      <c r="E14" s="27">
        <v>5</v>
      </c>
      <c r="F14" s="28" t="s">
        <v>25</v>
      </c>
      <c r="G14" s="27">
        <v>5</v>
      </c>
      <c r="H14" s="28" t="s">
        <v>25</v>
      </c>
      <c r="I14" s="27">
        <v>5</v>
      </c>
      <c r="J14" s="2"/>
    </row>
    <row r="15" spans="1:10" ht="58">
      <c r="A15" t="s">
        <v>158</v>
      </c>
      <c r="B15" s="25" t="s">
        <v>57</v>
      </c>
      <c r="C15" s="25" t="s">
        <v>24</v>
      </c>
      <c r="D15" s="26">
        <v>0.05</v>
      </c>
      <c r="E15" s="27">
        <v>5</v>
      </c>
      <c r="F15" s="28" t="s">
        <v>28</v>
      </c>
      <c r="G15" s="27">
        <v>0</v>
      </c>
      <c r="H15" s="28" t="s">
        <v>28</v>
      </c>
      <c r="I15" s="27">
        <v>0</v>
      </c>
      <c r="J15" s="2"/>
    </row>
    <row r="16" spans="1:10" ht="58">
      <c r="A16" t="s">
        <v>159</v>
      </c>
      <c r="B16" s="25" t="s">
        <v>160</v>
      </c>
      <c r="C16" s="25" t="s">
        <v>92</v>
      </c>
      <c r="D16" s="26">
        <v>0.15</v>
      </c>
      <c r="E16" s="27">
        <v>15</v>
      </c>
      <c r="F16" s="28" t="s">
        <v>28</v>
      </c>
      <c r="G16" s="27">
        <v>0</v>
      </c>
      <c r="H16" s="28" t="s">
        <v>28</v>
      </c>
      <c r="I16" s="27">
        <v>0</v>
      </c>
      <c r="J16" s="2"/>
    </row>
    <row r="17" spans="1:10" ht="58">
      <c r="A17" t="s">
        <v>161</v>
      </c>
      <c r="B17" s="25" t="s">
        <v>61</v>
      </c>
      <c r="C17" s="25" t="s">
        <v>92</v>
      </c>
      <c r="D17" s="26">
        <v>0.15</v>
      </c>
      <c r="E17" s="27">
        <v>15</v>
      </c>
      <c r="F17" s="28" t="s">
        <v>25</v>
      </c>
      <c r="G17" s="27">
        <v>15</v>
      </c>
      <c r="H17" s="28" t="s">
        <v>28</v>
      </c>
      <c r="I17" s="27">
        <v>0</v>
      </c>
      <c r="J17" s="2"/>
    </row>
    <row r="18" spans="1:10" ht="58">
      <c r="A18" t="s">
        <v>162</v>
      </c>
      <c r="B18" s="25" t="s">
        <v>163</v>
      </c>
      <c r="C18" s="25" t="s">
        <v>105</v>
      </c>
      <c r="D18" s="26">
        <v>0.2</v>
      </c>
      <c r="E18" s="27">
        <v>20</v>
      </c>
      <c r="F18" s="28" t="s">
        <v>25</v>
      </c>
      <c r="G18" s="27">
        <v>20</v>
      </c>
      <c r="H18" s="28" t="s">
        <v>25</v>
      </c>
      <c r="I18" s="27">
        <v>20</v>
      </c>
      <c r="J18" s="2"/>
    </row>
    <row r="19" spans="1:10">
      <c r="B19" s="35" t="s">
        <v>34</v>
      </c>
      <c r="C19" s="25"/>
      <c r="D19" s="36">
        <f>D11 + D13</f>
        <v>1</v>
      </c>
      <c r="E19" s="37">
        <f>E11 + E13</f>
        <v>100</v>
      </c>
      <c r="F19" s="38"/>
      <c r="G19" s="39">
        <f>SUM(G12) + SUM(G14:G18)</f>
        <v>64</v>
      </c>
      <c r="H19" s="38"/>
      <c r="I19" s="39">
        <f>SUM(I12) + SUM(I14:I18)</f>
        <v>37</v>
      </c>
      <c r="J19" s="2"/>
    </row>
    <row r="20" spans="1:10">
      <c r="F20" s="2"/>
      <c r="H20" s="2"/>
      <c r="J20" s="2"/>
    </row>
    <row r="21" spans="1:10">
      <c r="A21" s="16"/>
      <c r="B21" s="17" t="s">
        <v>41</v>
      </c>
      <c r="C21" s="16"/>
      <c r="D21" s="16"/>
      <c r="E21" s="16"/>
      <c r="F21" s="18"/>
      <c r="G21" s="16"/>
      <c r="H21" s="18"/>
      <c r="I21" s="16"/>
      <c r="J21" s="2"/>
    </row>
    <row r="22" spans="1:10">
      <c r="B22" s="1" t="s">
        <v>42</v>
      </c>
      <c r="F22" s="2"/>
      <c r="G22" s="54">
        <f>F8</f>
        <v>2900</v>
      </c>
      <c r="H22" s="53"/>
      <c r="I22" s="54">
        <f>H8</f>
        <v>2900</v>
      </c>
      <c r="J22" s="2"/>
    </row>
    <row r="23" spans="1:10">
      <c r="B23" s="1" t="s">
        <v>43</v>
      </c>
      <c r="F23" s="2"/>
      <c r="G23" s="12">
        <f>G19</f>
        <v>64</v>
      </c>
      <c r="H23" s="2"/>
      <c r="I23" s="12">
        <f>I19</f>
        <v>37</v>
      </c>
      <c r="J23" s="2"/>
    </row>
    <row r="24" spans="1:10">
      <c r="B24" s="1" t="s">
        <v>44</v>
      </c>
      <c r="F24" s="2"/>
      <c r="G24" s="12">
        <f>100-G23</f>
        <v>36</v>
      </c>
      <c r="H24" s="2"/>
      <c r="I24" s="12">
        <f>100-I23</f>
        <v>63</v>
      </c>
      <c r="J24" s="2"/>
    </row>
    <row r="25" spans="1:10">
      <c r="B25" s="1" t="s">
        <v>45</v>
      </c>
      <c r="C25" s="19">
        <v>0.01</v>
      </c>
      <c r="F25" s="2"/>
      <c r="H25" s="2"/>
      <c r="J25" s="2"/>
    </row>
    <row r="26" spans="1:10">
      <c r="B26" s="1" t="s">
        <v>46</v>
      </c>
      <c r="F26" s="2"/>
      <c r="G26" s="20">
        <f>G24*C25</f>
        <v>0.36</v>
      </c>
      <c r="H26" s="2"/>
      <c r="I26" s="20">
        <f>I24*C25</f>
        <v>0.63</v>
      </c>
      <c r="J26" s="2"/>
    </row>
    <row r="27" spans="1:10">
      <c r="B27" s="1" t="s">
        <v>47</v>
      </c>
      <c r="F27" s="2"/>
      <c r="G27" s="54">
        <f>G22*G26</f>
        <v>1044</v>
      </c>
      <c r="H27" s="53"/>
      <c r="I27" s="54">
        <f>I22*I26</f>
        <v>1827</v>
      </c>
      <c r="J27" s="2"/>
    </row>
    <row r="28" spans="1:10">
      <c r="B28" s="1" t="s">
        <v>48</v>
      </c>
      <c r="F28" s="2"/>
      <c r="G28" s="55">
        <f>G22+G27</f>
        <v>3944</v>
      </c>
      <c r="H28" s="53"/>
      <c r="I28" s="55">
        <f>I22+I27</f>
        <v>4727</v>
      </c>
      <c r="J28" s="2"/>
    </row>
  </sheetData>
  <mergeCells count="2">
    <mergeCell ref="H4:I4"/>
    <mergeCell ref="F4:G4"/>
  </mergeCells>
  <pageMargins left="0.39369999999999999" right="0.19685" top="0" bottom="0" header="0" footer="0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4" zoomScaleNormal="100" workbookViewId="0">
      <selection activeCell="J23" sqref="J23"/>
    </sheetView>
  </sheetViews>
  <sheetFormatPr defaultColWidth="18.81640625" defaultRowHeight="14.5"/>
  <cols>
    <col min="2" max="2" width="36.1796875" customWidth="1"/>
    <col min="3" max="3" width="40.90625" customWidth="1"/>
    <col min="4" max="4" width="8.453125" customWidth="1"/>
    <col min="5" max="5" width="10" customWidth="1"/>
    <col min="6" max="6" width="19.90625" customWidth="1"/>
    <col min="7" max="7" width="13" customWidth="1"/>
    <col min="8" max="8" width="20" customWidth="1"/>
    <col min="9" max="9" width="13.7265625" customWidth="1"/>
  </cols>
  <sheetData>
    <row r="1" spans="1:10">
      <c r="A1" s="1" t="s">
        <v>0</v>
      </c>
      <c r="B1" t="s">
        <v>1</v>
      </c>
      <c r="F1" s="2"/>
      <c r="H1" s="2"/>
      <c r="J1" s="2"/>
    </row>
    <row r="2" spans="1:10">
      <c r="A2" s="1" t="s">
        <v>2</v>
      </c>
      <c r="B2" t="s">
        <v>49</v>
      </c>
      <c r="F2" s="2"/>
      <c r="H2" s="2"/>
      <c r="J2" s="2"/>
    </row>
    <row r="3" spans="1:10">
      <c r="A3" s="1" t="s">
        <v>4</v>
      </c>
      <c r="B3" t="s">
        <v>5</v>
      </c>
      <c r="F3" s="2"/>
      <c r="H3" s="2"/>
      <c r="J3" s="2"/>
    </row>
    <row r="4" spans="1:10">
      <c r="F4" s="21" t="s">
        <v>6</v>
      </c>
      <c r="G4" s="22"/>
      <c r="H4" s="21" t="s">
        <v>7</v>
      </c>
      <c r="I4" s="22"/>
      <c r="J4" s="2"/>
    </row>
    <row r="5" spans="1:10">
      <c r="A5" s="1" t="s">
        <v>8</v>
      </c>
      <c r="B5" s="1" t="s">
        <v>35</v>
      </c>
      <c r="C5" s="1"/>
      <c r="D5" s="1"/>
      <c r="E5" s="3" t="s">
        <v>36</v>
      </c>
      <c r="F5" s="4" t="s">
        <v>37</v>
      </c>
      <c r="G5" s="3" t="s">
        <v>36</v>
      </c>
      <c r="H5" s="4" t="s">
        <v>37</v>
      </c>
      <c r="I5" s="3" t="s">
        <v>36</v>
      </c>
      <c r="J5" s="2"/>
    </row>
    <row r="6" spans="1:10">
      <c r="B6" s="5" t="s">
        <v>37</v>
      </c>
      <c r="C6" s="6"/>
      <c r="D6" s="6"/>
      <c r="E6" s="5"/>
      <c r="F6" s="56">
        <f>SUM(F7)</f>
        <v>3500</v>
      </c>
      <c r="G6" s="57"/>
      <c r="H6" s="56">
        <f>SUM(H7)</f>
        <v>3300</v>
      </c>
      <c r="I6" s="6"/>
      <c r="J6" s="2"/>
    </row>
    <row r="7" spans="1:10">
      <c r="A7" t="s">
        <v>50</v>
      </c>
      <c r="B7" t="s">
        <v>51</v>
      </c>
      <c r="E7" s="11"/>
      <c r="F7" s="58">
        <v>3500</v>
      </c>
      <c r="G7" s="54"/>
      <c r="H7" s="58">
        <v>3300</v>
      </c>
      <c r="J7" s="2"/>
    </row>
    <row r="8" spans="1:10">
      <c r="B8" s="1" t="s">
        <v>40</v>
      </c>
      <c r="E8" s="1"/>
      <c r="F8" s="59">
        <f>SUM(F7)</f>
        <v>3500</v>
      </c>
      <c r="G8" s="54"/>
      <c r="H8" s="59">
        <f>SUM(H7)</f>
        <v>3300</v>
      </c>
      <c r="J8" s="2"/>
    </row>
    <row r="9" spans="1:10">
      <c r="F9" s="2"/>
      <c r="H9" s="2"/>
      <c r="J9" s="2"/>
    </row>
    <row r="10" spans="1:10">
      <c r="A10" s="1" t="s">
        <v>8</v>
      </c>
      <c r="B10" s="1" t="s">
        <v>9</v>
      </c>
      <c r="C10" s="1" t="s">
        <v>10</v>
      </c>
      <c r="D10" s="3" t="s">
        <v>11</v>
      </c>
      <c r="E10" s="3" t="s">
        <v>12</v>
      </c>
      <c r="F10" s="4" t="s">
        <v>13</v>
      </c>
      <c r="G10" s="3" t="s">
        <v>14</v>
      </c>
      <c r="H10" s="4" t="s">
        <v>13</v>
      </c>
      <c r="I10" s="3" t="s">
        <v>14</v>
      </c>
      <c r="J10" s="2"/>
    </row>
    <row r="11" spans="1:10">
      <c r="B11" s="5" t="s">
        <v>15</v>
      </c>
      <c r="C11" s="6"/>
      <c r="D11" s="7">
        <v>0.4</v>
      </c>
      <c r="E11" s="8">
        <v>40</v>
      </c>
      <c r="F11" s="9"/>
      <c r="G11" s="10">
        <f>SUM(G12)</f>
        <v>12</v>
      </c>
      <c r="H11" s="9"/>
      <c r="I11" s="10">
        <f>SUM(I12)</f>
        <v>2</v>
      </c>
      <c r="J11" s="2"/>
    </row>
    <row r="12" spans="1:10" ht="130.5">
      <c r="A12" t="s">
        <v>52</v>
      </c>
      <c r="B12" s="25" t="s">
        <v>17</v>
      </c>
      <c r="C12" s="44" t="s">
        <v>53</v>
      </c>
      <c r="D12" s="26">
        <v>0.2</v>
      </c>
      <c r="E12" s="27">
        <v>20</v>
      </c>
      <c r="F12" s="28" t="s">
        <v>20</v>
      </c>
      <c r="G12" s="27">
        <v>12</v>
      </c>
      <c r="H12" s="28" t="s">
        <v>54</v>
      </c>
      <c r="I12" s="27">
        <v>2</v>
      </c>
      <c r="J12" s="2"/>
    </row>
    <row r="13" spans="1:10">
      <c r="B13" s="29" t="s">
        <v>21</v>
      </c>
      <c r="C13" s="30"/>
      <c r="D13" s="31">
        <v>0.6</v>
      </c>
      <c r="E13" s="32">
        <v>60</v>
      </c>
      <c r="F13" s="33"/>
      <c r="G13" s="34">
        <f>SUM(G14:G22)</f>
        <v>39.200000000000003</v>
      </c>
      <c r="H13" s="33"/>
      <c r="I13" s="34">
        <f>SUM(I14:I22)</f>
        <v>25.8</v>
      </c>
      <c r="J13" s="2"/>
    </row>
    <row r="14" spans="1:10" ht="116">
      <c r="A14" t="s">
        <v>55</v>
      </c>
      <c r="B14" s="25" t="s">
        <v>23</v>
      </c>
      <c r="C14" s="25" t="s">
        <v>24</v>
      </c>
      <c r="D14" s="26">
        <v>0.05</v>
      </c>
      <c r="E14" s="27">
        <v>5</v>
      </c>
      <c r="F14" s="28" t="s">
        <v>25</v>
      </c>
      <c r="G14" s="27">
        <v>5</v>
      </c>
      <c r="H14" s="28" t="s">
        <v>25</v>
      </c>
      <c r="I14" s="27">
        <v>5</v>
      </c>
      <c r="J14" s="2"/>
    </row>
    <row r="15" spans="1:10" ht="58">
      <c r="A15" t="s">
        <v>56</v>
      </c>
      <c r="B15" s="25" t="s">
        <v>57</v>
      </c>
      <c r="C15" s="25" t="s">
        <v>24</v>
      </c>
      <c r="D15" s="26">
        <v>0.05</v>
      </c>
      <c r="E15" s="27">
        <v>5</v>
      </c>
      <c r="F15" s="28" t="s">
        <v>28</v>
      </c>
      <c r="G15" s="27">
        <v>0</v>
      </c>
      <c r="H15" s="28" t="s">
        <v>28</v>
      </c>
      <c r="I15" s="27">
        <v>0</v>
      </c>
      <c r="J15" s="2"/>
    </row>
    <row r="16" spans="1:10" ht="72.5">
      <c r="A16" t="s">
        <v>58</v>
      </c>
      <c r="B16" s="25" t="s">
        <v>59</v>
      </c>
      <c r="C16" s="25" t="s">
        <v>24</v>
      </c>
      <c r="D16" s="26">
        <v>0.05</v>
      </c>
      <c r="E16" s="27">
        <v>5</v>
      </c>
      <c r="F16" s="28" t="s">
        <v>25</v>
      </c>
      <c r="G16" s="27">
        <v>5</v>
      </c>
      <c r="H16" s="28" t="s">
        <v>28</v>
      </c>
      <c r="I16" s="27">
        <v>0</v>
      </c>
      <c r="J16" s="2"/>
    </row>
    <row r="17" spans="1:10" ht="58">
      <c r="A17" t="s">
        <v>60</v>
      </c>
      <c r="B17" s="25" t="s">
        <v>61</v>
      </c>
      <c r="C17" s="25" t="s">
        <v>24</v>
      </c>
      <c r="D17" s="26">
        <v>0.05</v>
      </c>
      <c r="E17" s="27">
        <v>5</v>
      </c>
      <c r="F17" s="28" t="s">
        <v>28</v>
      </c>
      <c r="G17" s="27">
        <v>0</v>
      </c>
      <c r="H17" s="28" t="s">
        <v>25</v>
      </c>
      <c r="I17" s="27">
        <v>5</v>
      </c>
      <c r="J17" s="2"/>
    </row>
    <row r="18" spans="1:10" ht="58">
      <c r="A18" t="s">
        <v>62</v>
      </c>
      <c r="B18" s="25" t="s">
        <v>63</v>
      </c>
      <c r="C18" s="25" t="s">
        <v>24</v>
      </c>
      <c r="D18" s="26">
        <v>0.05</v>
      </c>
      <c r="E18" s="27">
        <v>5</v>
      </c>
      <c r="F18" s="28" t="s">
        <v>25</v>
      </c>
      <c r="G18" s="27">
        <v>5</v>
      </c>
      <c r="H18" s="28" t="s">
        <v>28</v>
      </c>
      <c r="I18" s="27">
        <v>0</v>
      </c>
      <c r="J18" s="2"/>
    </row>
    <row r="19" spans="1:10" ht="29">
      <c r="A19" t="s">
        <v>64</v>
      </c>
      <c r="B19" s="25" t="s">
        <v>65</v>
      </c>
      <c r="C19" s="25" t="s">
        <v>24</v>
      </c>
      <c r="D19" s="26">
        <v>0.05</v>
      </c>
      <c r="E19" s="27">
        <v>5</v>
      </c>
      <c r="F19" s="28" t="s">
        <v>25</v>
      </c>
      <c r="G19" s="27">
        <v>5</v>
      </c>
      <c r="H19" s="28" t="s">
        <v>28</v>
      </c>
      <c r="I19" s="27">
        <v>0</v>
      </c>
      <c r="J19" s="2"/>
    </row>
    <row r="20" spans="1:10" ht="43.5">
      <c r="A20" t="s">
        <v>66</v>
      </c>
      <c r="B20" s="25" t="s">
        <v>67</v>
      </c>
      <c r="C20" s="25" t="s">
        <v>24</v>
      </c>
      <c r="D20" s="26">
        <v>0.05</v>
      </c>
      <c r="E20" s="27">
        <v>5</v>
      </c>
      <c r="F20" s="28" t="s">
        <v>25</v>
      </c>
      <c r="G20" s="27">
        <v>5</v>
      </c>
      <c r="H20" s="28" t="s">
        <v>25</v>
      </c>
      <c r="I20" s="27">
        <v>5</v>
      </c>
      <c r="J20" s="2"/>
    </row>
    <row r="21" spans="1:10" ht="29">
      <c r="A21" t="s">
        <v>68</v>
      </c>
      <c r="B21" s="25" t="s">
        <v>69</v>
      </c>
      <c r="C21" s="25" t="s">
        <v>70</v>
      </c>
      <c r="D21" s="26">
        <v>0.15</v>
      </c>
      <c r="E21" s="27">
        <v>15</v>
      </c>
      <c r="F21" s="28" t="s">
        <v>71</v>
      </c>
      <c r="G21" s="27">
        <v>7.5</v>
      </c>
      <c r="H21" s="28" t="s">
        <v>71</v>
      </c>
      <c r="I21" s="27">
        <v>7.5</v>
      </c>
      <c r="J21" s="2"/>
    </row>
    <row r="22" spans="1:10" ht="58">
      <c r="A22" t="s">
        <v>72</v>
      </c>
      <c r="B22" s="25" t="s">
        <v>73</v>
      </c>
      <c r="C22" s="25" t="s">
        <v>74</v>
      </c>
      <c r="D22" s="26">
        <v>0.1</v>
      </c>
      <c r="E22" s="27">
        <v>10</v>
      </c>
      <c r="F22" s="28" t="s">
        <v>75</v>
      </c>
      <c r="G22" s="27">
        <v>6.7</v>
      </c>
      <c r="H22" s="28" t="s">
        <v>76</v>
      </c>
      <c r="I22" s="27">
        <v>3.3</v>
      </c>
      <c r="J22" s="2"/>
    </row>
    <row r="23" spans="1:10">
      <c r="B23" s="1" t="s">
        <v>34</v>
      </c>
      <c r="D23" s="13">
        <f>D11 + D13</f>
        <v>1</v>
      </c>
      <c r="E23" s="14">
        <f>E11 + E13</f>
        <v>100</v>
      </c>
      <c r="F23" s="2"/>
      <c r="G23" s="15">
        <f>SUM(G12) + SUM(G14:G22)</f>
        <v>51.2</v>
      </c>
      <c r="H23" s="2"/>
      <c r="I23" s="15">
        <f>SUM(I12) + SUM(I14:I22)</f>
        <v>27.8</v>
      </c>
      <c r="J23" s="2"/>
    </row>
    <row r="24" spans="1:10">
      <c r="F24" s="2"/>
      <c r="H24" s="2"/>
      <c r="J24" s="2"/>
    </row>
    <row r="25" spans="1:10">
      <c r="A25" s="16"/>
      <c r="B25" s="17" t="s">
        <v>41</v>
      </c>
      <c r="C25" s="16"/>
      <c r="D25" s="16"/>
      <c r="E25" s="16"/>
      <c r="F25" s="18"/>
      <c r="G25" s="16"/>
      <c r="H25" s="18"/>
      <c r="I25" s="16"/>
      <c r="J25" s="2"/>
    </row>
    <row r="26" spans="1:10">
      <c r="B26" s="1" t="s">
        <v>42</v>
      </c>
      <c r="F26" s="2"/>
      <c r="G26" s="54">
        <f>F8</f>
        <v>3500</v>
      </c>
      <c r="H26" s="53"/>
      <c r="I26" s="54">
        <f>H8</f>
        <v>3300</v>
      </c>
      <c r="J26" s="2"/>
    </row>
    <row r="27" spans="1:10">
      <c r="B27" s="1" t="s">
        <v>43</v>
      </c>
      <c r="F27" s="2"/>
      <c r="G27" s="12">
        <f>G23</f>
        <v>51.2</v>
      </c>
      <c r="H27" s="2"/>
      <c r="I27" s="12">
        <f>I23</f>
        <v>27.8</v>
      </c>
      <c r="J27" s="2"/>
    </row>
    <row r="28" spans="1:10">
      <c r="B28" s="1" t="s">
        <v>44</v>
      </c>
      <c r="F28" s="2"/>
      <c r="G28" s="12">
        <f>100-G27</f>
        <v>48.8</v>
      </c>
      <c r="H28" s="2"/>
      <c r="I28" s="12">
        <f>100-I27</f>
        <v>72.2</v>
      </c>
      <c r="J28" s="2"/>
    </row>
    <row r="29" spans="1:10">
      <c r="B29" s="1" t="s">
        <v>45</v>
      </c>
      <c r="C29" s="19">
        <v>0.01</v>
      </c>
      <c r="F29" s="2"/>
      <c r="H29" s="2"/>
      <c r="J29" s="2"/>
    </row>
    <row r="30" spans="1:10">
      <c r="B30" s="1" t="s">
        <v>46</v>
      </c>
      <c r="F30" s="2"/>
      <c r="G30" s="20">
        <f>G28*C29</f>
        <v>0.48799999999999999</v>
      </c>
      <c r="H30" s="2"/>
      <c r="I30" s="20">
        <f>I28*C29</f>
        <v>0.72200000000000009</v>
      </c>
      <c r="J30" s="2"/>
    </row>
    <row r="31" spans="1:10">
      <c r="B31" s="1" t="s">
        <v>47</v>
      </c>
      <c r="F31" s="2"/>
      <c r="G31" s="54">
        <f>G26*G30</f>
        <v>1708</v>
      </c>
      <c r="H31" s="53"/>
      <c r="I31" s="54">
        <f>I26*I30</f>
        <v>2382.6000000000004</v>
      </c>
      <c r="J31" s="2"/>
    </row>
    <row r="32" spans="1:10">
      <c r="B32" s="1" t="s">
        <v>48</v>
      </c>
      <c r="F32" s="2"/>
      <c r="G32" s="55">
        <f>G26+G31</f>
        <v>5208</v>
      </c>
      <c r="H32" s="53"/>
      <c r="I32" s="55">
        <f>I26+I31</f>
        <v>5682.6</v>
      </c>
      <c r="J32" s="2"/>
    </row>
  </sheetData>
  <mergeCells count="2">
    <mergeCell ref="H4:I4"/>
    <mergeCell ref="F4:G4"/>
  </mergeCells>
  <pageMargins left="0.39369999999999999" right="0.19685" top="0" bottom="0" header="0" footer="0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5" zoomScaleNormal="100" workbookViewId="0">
      <selection activeCell="G29" sqref="G29:I30"/>
    </sheetView>
  </sheetViews>
  <sheetFormatPr defaultColWidth="18.1796875" defaultRowHeight="14.5"/>
  <cols>
    <col min="2" max="2" width="34.6328125" customWidth="1"/>
    <col min="3" max="3" width="36.08984375" customWidth="1"/>
  </cols>
  <sheetData>
    <row r="1" spans="1:10">
      <c r="A1" s="1" t="s">
        <v>0</v>
      </c>
      <c r="B1" t="s">
        <v>1</v>
      </c>
      <c r="F1" s="2"/>
      <c r="H1" s="2"/>
      <c r="J1" s="2"/>
    </row>
    <row r="2" spans="1:10">
      <c r="A2" s="1" t="s">
        <v>2</v>
      </c>
      <c r="B2" t="s">
        <v>77</v>
      </c>
      <c r="F2" s="2"/>
      <c r="H2" s="2"/>
      <c r="J2" s="2"/>
    </row>
    <row r="3" spans="1:10">
      <c r="A3" s="1" t="s">
        <v>4</v>
      </c>
      <c r="B3" t="s">
        <v>5</v>
      </c>
      <c r="F3" s="2"/>
      <c r="H3" s="2"/>
      <c r="J3" s="2"/>
    </row>
    <row r="4" spans="1:10">
      <c r="F4" s="21" t="s">
        <v>6</v>
      </c>
      <c r="G4" s="22"/>
      <c r="H4" s="21" t="s">
        <v>7</v>
      </c>
      <c r="I4" s="22"/>
      <c r="J4" s="2"/>
    </row>
    <row r="5" spans="1:10">
      <c r="A5" s="1" t="s">
        <v>8</v>
      </c>
      <c r="B5" s="1" t="s">
        <v>35</v>
      </c>
      <c r="C5" s="1"/>
      <c r="D5" s="1"/>
      <c r="E5" s="3" t="s">
        <v>36</v>
      </c>
      <c r="F5" s="4" t="s">
        <v>37</v>
      </c>
      <c r="G5" s="3" t="s">
        <v>36</v>
      </c>
      <c r="H5" s="4" t="s">
        <v>37</v>
      </c>
      <c r="I5" s="3" t="s">
        <v>36</v>
      </c>
      <c r="J5" s="2"/>
    </row>
    <row r="6" spans="1:10">
      <c r="B6" s="5" t="s">
        <v>37</v>
      </c>
      <c r="C6" s="6"/>
      <c r="D6" s="6"/>
      <c r="E6" s="5"/>
      <c r="F6" s="56">
        <f>SUM(F7)</f>
        <v>3500</v>
      </c>
      <c r="G6" s="57"/>
      <c r="H6" s="56">
        <f>SUM(H7)</f>
        <v>3900</v>
      </c>
      <c r="I6" s="6"/>
      <c r="J6" s="2"/>
    </row>
    <row r="7" spans="1:10">
      <c r="A7" t="s">
        <v>78</v>
      </c>
      <c r="B7" t="s">
        <v>79</v>
      </c>
      <c r="E7" s="11"/>
      <c r="F7" s="58">
        <v>3500</v>
      </c>
      <c r="G7" s="54"/>
      <c r="H7" s="58">
        <v>3900</v>
      </c>
      <c r="J7" s="2"/>
    </row>
    <row r="8" spans="1:10">
      <c r="B8" s="1" t="s">
        <v>40</v>
      </c>
      <c r="E8" s="1"/>
      <c r="F8" s="59">
        <f>SUM(F7)</f>
        <v>3500</v>
      </c>
      <c r="G8" s="54"/>
      <c r="H8" s="59">
        <f>SUM(H7)</f>
        <v>3900</v>
      </c>
      <c r="J8" s="2"/>
    </row>
    <row r="9" spans="1:10">
      <c r="F9" s="2"/>
      <c r="H9" s="2"/>
      <c r="J9" s="2"/>
    </row>
    <row r="10" spans="1:10">
      <c r="A10" s="1" t="s">
        <v>8</v>
      </c>
      <c r="B10" s="1" t="s">
        <v>9</v>
      </c>
      <c r="C10" s="1" t="s">
        <v>10</v>
      </c>
      <c r="D10" s="3" t="s">
        <v>11</v>
      </c>
      <c r="E10" s="3" t="s">
        <v>12</v>
      </c>
      <c r="F10" s="4" t="s">
        <v>13</v>
      </c>
      <c r="G10" s="3" t="s">
        <v>14</v>
      </c>
      <c r="H10" s="4" t="s">
        <v>13</v>
      </c>
      <c r="I10" s="3" t="s">
        <v>14</v>
      </c>
      <c r="J10" s="2"/>
    </row>
    <row r="11" spans="1:10">
      <c r="B11" s="5" t="s">
        <v>15</v>
      </c>
      <c r="C11" s="6"/>
      <c r="D11" s="7">
        <v>0.4</v>
      </c>
      <c r="E11" s="8">
        <v>40</v>
      </c>
      <c r="F11" s="9"/>
      <c r="G11" s="10">
        <f>SUM(G12)</f>
        <v>40</v>
      </c>
      <c r="H11" s="9"/>
      <c r="I11" s="10">
        <f>SUM(I12)</f>
        <v>24</v>
      </c>
      <c r="J11" s="2"/>
    </row>
    <row r="12" spans="1:10" ht="159.5">
      <c r="A12" t="s">
        <v>80</v>
      </c>
      <c r="B12" s="25" t="s">
        <v>17</v>
      </c>
      <c r="C12" s="44" t="s">
        <v>81</v>
      </c>
      <c r="D12" s="26">
        <v>0.4</v>
      </c>
      <c r="E12" s="27">
        <v>40</v>
      </c>
      <c r="F12" s="28" t="s">
        <v>82</v>
      </c>
      <c r="G12" s="27">
        <v>40</v>
      </c>
      <c r="H12" s="28" t="s">
        <v>20</v>
      </c>
      <c r="I12" s="27">
        <v>24</v>
      </c>
      <c r="J12" s="2"/>
    </row>
    <row r="13" spans="1:10" ht="43.5">
      <c r="B13" s="29" t="s">
        <v>21</v>
      </c>
      <c r="C13" s="30"/>
      <c r="D13" s="31">
        <v>0.6</v>
      </c>
      <c r="E13" s="32">
        <v>60</v>
      </c>
      <c r="F13" s="33"/>
      <c r="G13" s="34">
        <f>SUM(G14:G20)</f>
        <v>40</v>
      </c>
      <c r="H13" s="33"/>
      <c r="I13" s="34">
        <f>SUM(I14:I20)</f>
        <v>40</v>
      </c>
      <c r="J13" s="2"/>
    </row>
    <row r="14" spans="1:10" ht="130.5">
      <c r="A14" t="s">
        <v>83</v>
      </c>
      <c r="B14" s="25" t="s">
        <v>23</v>
      </c>
      <c r="C14" s="44" t="s">
        <v>24</v>
      </c>
      <c r="D14" s="26">
        <v>0.05</v>
      </c>
      <c r="E14" s="27">
        <v>5</v>
      </c>
      <c r="F14" s="28" t="s">
        <v>25</v>
      </c>
      <c r="G14" s="27">
        <v>5</v>
      </c>
      <c r="H14" s="28" t="s">
        <v>28</v>
      </c>
      <c r="I14" s="27">
        <v>0</v>
      </c>
      <c r="J14" s="2"/>
    </row>
    <row r="15" spans="1:10" ht="58">
      <c r="A15" t="s">
        <v>84</v>
      </c>
      <c r="B15" s="25" t="s">
        <v>57</v>
      </c>
      <c r="C15" s="44" t="s">
        <v>179</v>
      </c>
      <c r="D15" s="26">
        <v>0.05</v>
      </c>
      <c r="E15" s="27">
        <v>5</v>
      </c>
      <c r="F15" s="28" t="s">
        <v>28</v>
      </c>
      <c r="G15" s="27">
        <v>0</v>
      </c>
      <c r="H15" s="28" t="s">
        <v>28</v>
      </c>
      <c r="I15" s="27">
        <v>0</v>
      </c>
      <c r="J15" s="2"/>
    </row>
    <row r="16" spans="1:10" ht="58">
      <c r="A16" t="s">
        <v>85</v>
      </c>
      <c r="B16" s="25" t="s">
        <v>61</v>
      </c>
      <c r="C16" s="44" t="s">
        <v>86</v>
      </c>
      <c r="D16" s="26">
        <v>0.1</v>
      </c>
      <c r="E16" s="27">
        <v>10</v>
      </c>
      <c r="F16" s="28" t="s">
        <v>25</v>
      </c>
      <c r="G16" s="27">
        <v>10</v>
      </c>
      <c r="H16" s="28" t="s">
        <v>25</v>
      </c>
      <c r="I16" s="27">
        <v>10</v>
      </c>
      <c r="J16" s="2"/>
    </row>
    <row r="17" spans="1:10" ht="87">
      <c r="A17" t="s">
        <v>87</v>
      </c>
      <c r="B17" s="25" t="s">
        <v>88</v>
      </c>
      <c r="C17" s="44" t="s">
        <v>24</v>
      </c>
      <c r="D17" s="26">
        <v>0.05</v>
      </c>
      <c r="E17" s="27">
        <v>5</v>
      </c>
      <c r="F17" s="28" t="s">
        <v>25</v>
      </c>
      <c r="G17" s="27">
        <v>5</v>
      </c>
      <c r="H17" s="28" t="s">
        <v>25</v>
      </c>
      <c r="I17" s="27">
        <v>5</v>
      </c>
      <c r="J17" s="2"/>
    </row>
    <row r="18" spans="1:10" ht="58">
      <c r="A18" t="s">
        <v>89</v>
      </c>
      <c r="B18" s="25" t="s">
        <v>63</v>
      </c>
      <c r="C18" s="44" t="s">
        <v>86</v>
      </c>
      <c r="D18" s="26">
        <v>0.1</v>
      </c>
      <c r="E18" s="27">
        <v>10</v>
      </c>
      <c r="F18" s="28" t="s">
        <v>25</v>
      </c>
      <c r="G18" s="27">
        <v>10</v>
      </c>
      <c r="H18" s="28" t="s">
        <v>25</v>
      </c>
      <c r="I18" s="27">
        <v>10</v>
      </c>
      <c r="J18" s="2"/>
    </row>
    <row r="19" spans="1:10" ht="43.5">
      <c r="A19" t="s">
        <v>90</v>
      </c>
      <c r="B19" s="25" t="s">
        <v>91</v>
      </c>
      <c r="C19" s="44" t="s">
        <v>92</v>
      </c>
      <c r="D19" s="26">
        <v>0.15</v>
      </c>
      <c r="E19" s="27">
        <v>15</v>
      </c>
      <c r="F19" s="28" t="s">
        <v>28</v>
      </c>
      <c r="G19" s="27">
        <v>0</v>
      </c>
      <c r="H19" s="28" t="s">
        <v>25</v>
      </c>
      <c r="I19" s="27">
        <v>15</v>
      </c>
      <c r="J19" s="2"/>
    </row>
    <row r="20" spans="1:10" ht="43.5">
      <c r="A20" t="s">
        <v>93</v>
      </c>
      <c r="B20" s="25" t="s">
        <v>94</v>
      </c>
      <c r="C20" s="44" t="s">
        <v>86</v>
      </c>
      <c r="D20" s="26">
        <v>0.1</v>
      </c>
      <c r="E20" s="27">
        <v>10</v>
      </c>
      <c r="F20" s="28" t="s">
        <v>25</v>
      </c>
      <c r="G20" s="27">
        <v>10</v>
      </c>
      <c r="H20" s="28" t="s">
        <v>28</v>
      </c>
      <c r="I20" s="27">
        <v>0</v>
      </c>
      <c r="J20" s="2"/>
    </row>
    <row r="21" spans="1:10">
      <c r="B21" s="1" t="s">
        <v>34</v>
      </c>
      <c r="D21" s="13">
        <f>D11 + D13</f>
        <v>1</v>
      </c>
      <c r="E21" s="14">
        <f>E11 + E13</f>
        <v>100</v>
      </c>
      <c r="F21" s="2"/>
      <c r="G21" s="15">
        <f>SUM(G12) + SUM(G14:G20)</f>
        <v>80</v>
      </c>
      <c r="H21" s="2"/>
      <c r="I21" s="15">
        <f>SUM(I12) + SUM(I14:I20)</f>
        <v>64</v>
      </c>
      <c r="J21" s="2"/>
    </row>
    <row r="22" spans="1:10">
      <c r="F22" s="2"/>
      <c r="H22" s="2"/>
      <c r="J22" s="2"/>
    </row>
    <row r="23" spans="1:10">
      <c r="A23" s="16"/>
      <c r="B23" s="17" t="s">
        <v>41</v>
      </c>
      <c r="C23" s="16"/>
      <c r="D23" s="16"/>
      <c r="E23" s="16"/>
      <c r="F23" s="18"/>
      <c r="G23" s="16"/>
      <c r="H23" s="18"/>
      <c r="I23" s="16"/>
      <c r="J23" s="2"/>
    </row>
    <row r="24" spans="1:10">
      <c r="B24" s="1" t="s">
        <v>42</v>
      </c>
      <c r="F24" s="2"/>
      <c r="G24" s="54">
        <f>F8</f>
        <v>3500</v>
      </c>
      <c r="H24" s="53"/>
      <c r="I24" s="54">
        <f>H8</f>
        <v>3900</v>
      </c>
      <c r="J24" s="2"/>
    </row>
    <row r="25" spans="1:10">
      <c r="B25" s="1" t="s">
        <v>43</v>
      </c>
      <c r="F25" s="2"/>
      <c r="G25" s="12">
        <f>G21</f>
        <v>80</v>
      </c>
      <c r="H25" s="2"/>
      <c r="I25" s="12">
        <f>I21</f>
        <v>64</v>
      </c>
      <c r="J25" s="2"/>
    </row>
    <row r="26" spans="1:10">
      <c r="B26" s="1" t="s">
        <v>44</v>
      </c>
      <c r="F26" s="2"/>
      <c r="G26" s="12">
        <f>100-G25</f>
        <v>20</v>
      </c>
      <c r="H26" s="2"/>
      <c r="I26" s="12">
        <f>100-I25</f>
        <v>36</v>
      </c>
      <c r="J26" s="2"/>
    </row>
    <row r="27" spans="1:10">
      <c r="B27" s="1" t="s">
        <v>45</v>
      </c>
      <c r="C27" s="19">
        <v>0.01</v>
      </c>
      <c r="F27" s="2"/>
      <c r="H27" s="2"/>
      <c r="J27" s="2"/>
    </row>
    <row r="28" spans="1:10">
      <c r="B28" s="1" t="s">
        <v>46</v>
      </c>
      <c r="F28" s="2"/>
      <c r="G28" s="20">
        <f>G26*C27</f>
        <v>0.2</v>
      </c>
      <c r="H28" s="2"/>
      <c r="I28" s="20">
        <f>I26*C27</f>
        <v>0.36</v>
      </c>
      <c r="J28" s="2"/>
    </row>
    <row r="29" spans="1:10">
      <c r="B29" s="1" t="s">
        <v>47</v>
      </c>
      <c r="F29" s="2"/>
      <c r="G29" s="27">
        <f>G24*G28</f>
        <v>700</v>
      </c>
      <c r="H29" s="38"/>
      <c r="I29" s="27">
        <f>I24*I28</f>
        <v>1404</v>
      </c>
      <c r="J29" s="2"/>
    </row>
    <row r="30" spans="1:10">
      <c r="B30" s="1" t="s">
        <v>48</v>
      </c>
      <c r="F30" s="2"/>
      <c r="G30" s="39">
        <f>G24+G29</f>
        <v>4200</v>
      </c>
      <c r="H30" s="38"/>
      <c r="I30" s="39">
        <f>I24+I29</f>
        <v>5304</v>
      </c>
      <c r="J30" s="2"/>
    </row>
  </sheetData>
  <mergeCells count="2">
    <mergeCell ref="H4:I4"/>
    <mergeCell ref="F4:G4"/>
  </mergeCells>
  <pageMargins left="0.39369999999999999" right="0.19685" top="0" bottom="0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Info</vt:lpstr>
      <vt:lpstr>1. Konsult teknisk säkerh...</vt:lpstr>
      <vt:lpstr>2.Konsult teknisk säkerh... (1)</vt:lpstr>
      <vt:lpstr>3.Konsult teknisk säkerh... (2)</vt:lpstr>
      <vt:lpstr>4.Konsult teknisk säkerh... (3)</vt:lpstr>
      <vt:lpstr>5.Konsult teknisk säkerh... (4)</vt:lpstr>
      <vt:lpstr>6.Konsult teknisk säkerh... (5)</vt:lpstr>
      <vt:lpstr>7. Brandkonsult</vt:lpstr>
      <vt:lpstr>8.Säkerhetskonsult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2021-03-24T15:26:50Z</dcterms:created>
  <dcterms:modified xsi:type="dcterms:W3CDTF">2021-03-24T15:44:08Z</dcterms:modified>
</cp:coreProperties>
</file>